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těžba sedimentu" sheetId="2" r:id="rId2"/>
    <sheet name="VON - vedlejší náklady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01 - těžba sedimentu'!$C$117:$K$146</definedName>
    <definedName name="_xlnm.Print_Area" localSheetId="1">'SO 01 - těžba sedimentu'!$C$4:$J$76,'SO 01 - těžba sedimentu'!$C$82:$J$99,'SO 01 - těžba sedimentu'!$C$105:$K$146</definedName>
    <definedName name="_xlnm.Print_Titles" localSheetId="1">'SO 01 - těžba sedimentu'!$117:$117</definedName>
    <definedName name="_xlnm._FilterDatabase" localSheetId="2" hidden="1">'VON - vedlejší náklady'!$C$116:$K$157</definedName>
    <definedName name="_xlnm.Print_Area" localSheetId="2">'VON - vedlejší náklady'!$C$4:$J$76,'VON - vedlejší náklady'!$C$82:$J$98,'VON - vedlejší náklady'!$C$104:$K$157</definedName>
    <definedName name="_xlnm.Print_Titles" localSheetId="2">'VON - vedlejší náklady'!$116:$116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89"/>
  <c r="E7"/>
  <c r="E107"/>
  <c i="2" r="J37"/>
  <c r="J36"/>
  <c i="1" r="AY95"/>
  <c i="2" r="J35"/>
  <c i="1" r="AX95"/>
  <c i="2"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J115"/>
  <c r="J114"/>
  <c r="F114"/>
  <c r="F112"/>
  <c r="E110"/>
  <c r="J92"/>
  <c r="J91"/>
  <c r="F91"/>
  <c r="F89"/>
  <c r="E87"/>
  <c r="J18"/>
  <c r="E18"/>
  <c r="F115"/>
  <c r="J17"/>
  <c r="J12"/>
  <c r="J89"/>
  <c r="E7"/>
  <c r="E108"/>
  <c i="1" r="L90"/>
  <c r="AM90"/>
  <c r="AM89"/>
  <c r="L89"/>
  <c r="AM87"/>
  <c r="L87"/>
  <c r="L85"/>
  <c r="L84"/>
  <c i="3" r="BK150"/>
  <c r="BK124"/>
  <c r="J119"/>
  <c r="BK119"/>
  <c i="2" r="BK137"/>
  <c r="BK126"/>
  <c i="3" r="BK133"/>
  <c r="BK146"/>
  <c r="J148"/>
  <c r="J131"/>
  <c i="2" r="J145"/>
  <c r="BK132"/>
  <c r="J126"/>
  <c r="J121"/>
  <c i="3" r="J146"/>
  <c r="J142"/>
  <c r="BK144"/>
  <c r="BK154"/>
  <c r="BK121"/>
  <c i="2" r="J142"/>
  <c i="3" r="J140"/>
  <c r="J150"/>
  <c r="J138"/>
  <c i="1" r="AS94"/>
  <c i="3" r="BK129"/>
  <c i="2" r="J140"/>
  <c i="3" r="BK152"/>
  <c r="J124"/>
  <c i="2" r="J124"/>
  <c r="BK121"/>
  <c i="3" r="J154"/>
  <c r="J144"/>
  <c r="BK138"/>
  <c i="2" r="J137"/>
  <c r="BK134"/>
  <c r="J132"/>
  <c r="BK124"/>
  <c i="3" r="J121"/>
  <c r="J135"/>
  <c r="BK140"/>
  <c r="J152"/>
  <c r="J156"/>
  <c r="J129"/>
  <c i="2" r="F34"/>
  <c i="3" r="BK126"/>
  <c i="2" r="BK142"/>
  <c r="BK128"/>
  <c r="BK140"/>
  <c r="J128"/>
  <c i="3" r="J126"/>
  <c r="J133"/>
  <c r="BK131"/>
  <c r="BK135"/>
  <c r="BK156"/>
  <c r="BK148"/>
  <c i="2" r="BK145"/>
  <c r="J134"/>
  <c i="3" r="BK142"/>
  <c r="F34"/>
  <c i="2" l="1" r="T120"/>
  <c r="T119"/>
  <c r="T118"/>
  <c r="P120"/>
  <c r="P119"/>
  <c r="P118"/>
  <c i="1" r="AU95"/>
  <c i="3" r="BK118"/>
  <c r="J118"/>
  <c r="J97"/>
  <c i="2" r="R120"/>
  <c r="R119"/>
  <c r="R118"/>
  <c r="BK120"/>
  <c r="BK119"/>
  <c r="J119"/>
  <c r="J97"/>
  <c i="3" r="P118"/>
  <c r="P117"/>
  <c i="1" r="AU96"/>
  <c i="3" r="R118"/>
  <c r="R117"/>
  <c r="T118"/>
  <c r="T117"/>
  <c r="BE129"/>
  <c r="BE148"/>
  <c r="BE126"/>
  <c r="BE154"/>
  <c r="BE119"/>
  <c r="BE138"/>
  <c r="BE152"/>
  <c r="BE124"/>
  <c i="2" r="BK118"/>
  <c r="J118"/>
  <c i="3" r="E85"/>
  <c r="BE140"/>
  <c r="BE142"/>
  <c r="BE150"/>
  <c r="BE156"/>
  <c r="BE133"/>
  <c r="BE135"/>
  <c r="J111"/>
  <c r="BE121"/>
  <c r="BE146"/>
  <c i="1" r="BA96"/>
  <c i="2" r="J120"/>
  <c r="J98"/>
  <c i="3" r="F92"/>
  <c r="BE131"/>
  <c r="BE144"/>
  <c i="2" r="E85"/>
  <c r="F92"/>
  <c r="J112"/>
  <c r="BE128"/>
  <c r="BE134"/>
  <c r="BE126"/>
  <c r="BE124"/>
  <c r="BE140"/>
  <c r="BE132"/>
  <c r="BE137"/>
  <c r="BE142"/>
  <c r="BE121"/>
  <c r="BE145"/>
  <c i="1" r="BA95"/>
  <c i="2" r="F35"/>
  <c i="1" r="BB95"/>
  <c i="3" r="F36"/>
  <c i="1" r="BC96"/>
  <c i="2" r="J34"/>
  <c i="1" r="AW95"/>
  <c r="BA94"/>
  <c r="AW94"/>
  <c r="AK30"/>
  <c i="2" r="F37"/>
  <c i="1" r="BD95"/>
  <c i="3" r="F35"/>
  <c i="1" r="BB96"/>
  <c i="2" r="F36"/>
  <c i="1" r="BC95"/>
  <c i="3" r="J34"/>
  <c i="1" r="AW96"/>
  <c i="3" r="F37"/>
  <c i="1" r="BD96"/>
  <c i="2" r="J30"/>
  <c i="3" l="1" r="BK117"/>
  <c r="J117"/>
  <c i="1" r="AG95"/>
  <c i="2" r="J96"/>
  <c i="3" r="J30"/>
  <c i="1" r="AG96"/>
  <c r="AG94"/>
  <c r="AK26"/>
  <c i="2" r="J33"/>
  <c i="1" r="AV95"/>
  <c r="AT95"/>
  <c r="AN95"/>
  <c r="AU94"/>
  <c r="BC94"/>
  <c r="AY94"/>
  <c r="BB94"/>
  <c r="W31"/>
  <c i="3" r="J33"/>
  <c i="1" r="AV96"/>
  <c r="AT96"/>
  <c r="AN96"/>
  <c i="2" r="F33"/>
  <c i="1" r="AZ95"/>
  <c r="BD94"/>
  <c r="W33"/>
  <c i="3" r="F33"/>
  <c i="1" r="AZ96"/>
  <c r="W30"/>
  <c i="3" l="1" r="J96"/>
  <c r="J39"/>
  <c i="2" r="J39"/>
  <c i="1" r="AZ94"/>
  <c r="AV94"/>
  <c r="AK29"/>
  <c r="AK35"/>
  <c r="AX94"/>
  <c r="W32"/>
  <c l="1" r="W29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<sst xmlns="http://schemas.openxmlformats.org/spreadsheetml/2006/main">
  <si>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</si>
  <si>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</si>
  <si>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</si>
  <si>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</si>
  <si>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</si>
  <si>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{6e1cdb26-c8fa-4b0e-a3c6-2636842497c0}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</si>
  <si>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</si>
  <si>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</si>
  <si>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</si>
  <si>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</si>
  <si>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</si>
  <si>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</si>
  <si>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</si>
  <si>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</si>
  <si>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20221201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</si>
  <si>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</si>
  <si>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</si>
  <si>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DVT Loučka, Branky – těžba sedimentů</t>
  </si>
  <si>
    <t>KSO:</t>
  </si>
  <si>
    <t>CC-CZ:</t>
  </si>
  <si>
    <t>Místo:</t>
  </si>
  <si>
    <t>Branky</t>
  </si>
  <si>
    <t>Datum:</t>
  </si>
  <si>
    <t>1. 12. 2022</t>
  </si>
  <si>
    <t>Zadavatel:</t>
  </si>
  <si>
    <t>IČ:</t>
  </si>
  <si>
    <t>Povodí Moravy, s.p.</t>
  </si>
  <si>
    <t>DIČ:</t>
  </si>
  <si>
    <t>Uchazeč:</t>
  </si>
  <si>
    <t>Vyplň údaj</t>
  </si>
  <si>
    <t>Projektant:</t>
  </si>
  <si>
    <t>Ing. Tomáš Pecival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</si>
  <si>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</si>
  <si>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</si>
  <si>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</si>
  <si>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</si>
  <si>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</si>
  <si>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</si>
  <si>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</si>
  <si>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</si>
  <si>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</si>
  <si>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</si>
  <si>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</si>
  <si>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</si>
  <si>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</si>
  <si>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</si>
  <si>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</si>
  <si>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</si>
  <si>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</si>
  <si>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</si>
  <si>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</si>
  <si>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</si>
  <si>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</si>
  <si>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</si>
  <si>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</si>
  <si>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</si>
  <si>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</si>
  <si>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</si>
  <si>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</si>
  <si>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</si>
  <si>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</si>
  <si>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</si>
  <si>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</si>
  <si>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</si>
  <si>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</si>
  <si>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</si>
  <si>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</si>
  <si>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</si>
  <si>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</si>
  <si>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</si>
  <si>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</si>
  <si>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</si>
  <si>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</si>
  <si>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</si>
  <si>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</si>
  <si>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</si>
  <si>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</si>
  <si>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</si>
  <si>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</si>
  <si>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</si>
  <si>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</si>
  <si>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těžba sedimentu</t>
  </si>
  <si>
    <t>STA</t>
  </si>
  <si>
    <t>1</t>
  </si>
  <si>
    <t>{e01f9949-ff1a-4023-8738-e82d38195e6d}</t>
  </si>
  <si>
    <t>2</t>
  </si>
  <si>
    <t>VON</t>
  </si>
  <si>
    <t>vedlejší náklady</t>
  </si>
  <si>
    <t>{1dd9705c-dfd2-489c-b8f9-3ffdbde529f1}</t>
  </si>
  <si>
    <t>KRYCÍ LIST SOUPISU PRACÍ</t>
  </si>
  <si>
    <t>Objekt:</t>
  </si>
  <si>
    <t>SO 01 - těžba sedimentu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</si>
  <si>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</si>
  <si>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</si>
  <si>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</si>
  <si>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</si>
  <si>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</si>
  <si>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</si>
  <si>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</si>
  <si>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</si>
  <si>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</si>
  <si>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</si>
  <si>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</si>
  <si>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</si>
  <si>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</si>
  <si>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</si>
  <si>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</si>
  <si>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</si>
  <si>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</si>
  <si>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</si>
  <si>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</si>
  <si>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</si>
  <si>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</si>
  <si>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</si>
  <si>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</si>
  <si>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</si>
  <si>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</si>
  <si>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111151r</t>
  </si>
  <si>
    <t>Odstranění rákosu strojně</t>
  </si>
  <si>
    <t>m2</t>
  </si>
  <si>
    <t>4</t>
  </si>
  <si>
    <t>-1105827963</t>
  </si>
  <si>
    <t>PP</t>
  </si>
  <si>
    <t>Odstranění travin a rákosu strojně rákosu pro jakoukoliv plochu</t>
  </si>
  <si>
    <t>P</t>
  </si>
  <si>
    <t>Poznámka k položce:_x000d_
včetně likvidace a dopravy</t>
  </si>
  <si>
    <t>111251101</t>
  </si>
  <si>
    <t>Odstranění křovin a stromů průměru kmene do 100 mm i s kořeny sklonu terénu do 1:5 z celkové plochy do 100 m2 strojně</t>
  </si>
  <si>
    <t>CS ÚRS 2022 01</t>
  </si>
  <si>
    <t>-1325778170</t>
  </si>
  <si>
    <t>Odstranění křovin a stromů s odstraněním kořenů strojně průměru kmene do 100 mm v rovině nebo ve svahu sklonu terénu do 1:5, při celkové ploše do 100 m2</t>
  </si>
  <si>
    <t>3</t>
  </si>
  <si>
    <t>129153101</t>
  </si>
  <si>
    <t>Čištění otevřených koryt vodotečí šíře dna do 5 m hl do 2,5 m v hornině třídy těžitelnosti I skupiny 1 a 2 strojně</t>
  </si>
  <si>
    <t>m3</t>
  </si>
  <si>
    <t>-1932051843</t>
  </si>
  <si>
    <t>Čištění otevřených koryt vodotečí strojně s přehozením rozpojeného nánosu do 3 m nebo s naložením na dopravní prostředek při šířce původního dna do 5 m a hloubce koryta do 2,5 m v hornině třídy těžitelnosti I skupiny 1 a 2</t>
  </si>
  <si>
    <t>162351103</t>
  </si>
  <si>
    <t>Vodorovné přemístění přes 50 do 500 m výkopku/sypaniny z horniny třídy těžitelnosti I skupiny 1 až 3</t>
  </si>
  <si>
    <t>684123965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</si>
  <si>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</si>
  <si>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Poznámka k položce:_x000d_
přeprava korytem</t>
  </si>
  <si>
    <t>VV</t>
  </si>
  <si>
    <t>1050/2</t>
  </si>
  <si>
    <t>5</t>
  </si>
  <si>
    <t>162751117</t>
  </si>
  <si>
    <t>Vodorovné přemístění přes 9 000 do 10000 m výkopku/sypaniny z horniny třídy těžitelnosti I skupiny 1 až 3</t>
  </si>
  <si>
    <t>-1634074364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</si>
  <si>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</si>
  <si>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6</t>
  </si>
  <si>
    <t>162751119</t>
  </si>
  <si>
    <t>Příplatek k vodorovnému přemístění výkopku/sypaniny z horniny třídy těžitelnosti I skupiny 1 až 3 ZKD 1000 m přes 10000 m</t>
  </si>
  <si>
    <t>-1277312084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</si>
  <si>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</si>
  <si>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1050*5 'Přepočtené koeficientem množství</t>
  </si>
  <si>
    <t>7</t>
  </si>
  <si>
    <t>167151121</t>
  </si>
  <si>
    <t>Skládání nebo překládání výkopku z horniny třídy těžitelnosti I skupiny 1 až 3</t>
  </si>
  <si>
    <t>579380807</t>
  </si>
  <si>
    <t>Nakládání, skládání a překládání neulehlého výkopku nebo sypaniny strojně skládání nebo překládání, z hornin třídy těžitelnosti I, skupiny 1 až 3</t>
  </si>
  <si>
    <t>8</t>
  </si>
  <si>
    <t>171251201</t>
  </si>
  <si>
    <t>Uložení sypaniny na skládky nebo meziskládky</t>
  </si>
  <si>
    <t>-569663657</t>
  </si>
  <si>
    <t>Uložení sypaniny na skládky nebo meziskládky bez hutnění s upravením uložené sypaniny do předepsaného tvaru</t>
  </si>
  <si>
    <t>9</t>
  </si>
  <si>
    <t>997221r</t>
  </si>
  <si>
    <t>Poplatek za uložení sedimentu dle platné legislativy</t>
  </si>
  <si>
    <t>t</t>
  </si>
  <si>
    <t>-581445523</t>
  </si>
  <si>
    <t>1050*1,8</t>
  </si>
  <si>
    <t>10</t>
  </si>
  <si>
    <t>R1</t>
  </si>
  <si>
    <t>Sjezdy do koryta</t>
  </si>
  <si>
    <t>komplet</t>
  </si>
  <si>
    <t>208003250</t>
  </si>
  <si>
    <t>VON - vedlejší náklady</t>
  </si>
  <si>
    <t>Drahotuše</t>
  </si>
  <si>
    <t>VRN - Vedlejší rozpočtové náklady</t>
  </si>
  <si>
    <t>VRN</t>
  </si>
  <si>
    <t>Vedlejší rozpočtové náklady</t>
  </si>
  <si>
    <t>Aktualizace Povodňového plánu</t>
  </si>
  <si>
    <t>soubor</t>
  </si>
  <si>
    <t>1024</t>
  </si>
  <si>
    <t>142312256</t>
  </si>
  <si>
    <t xml:space="preserve">Aktualizace  Povodňového plánu</t>
  </si>
  <si>
    <t>R2</t>
  </si>
  <si>
    <t>Provedení opatření vyplývajících z povodňového plánu</t>
  </si>
  <si>
    <t>453543044</t>
  </si>
  <si>
    <t>Poznámka k položce:_x000d_
vyznačení stupňů SPA</t>
  </si>
  <si>
    <t>R3</t>
  </si>
  <si>
    <t xml:space="preserve">Aktualizace Havarijního  plánu</t>
  </si>
  <si>
    <t>800618617</t>
  </si>
  <si>
    <t>Aktualizace Havarijního plánu</t>
  </si>
  <si>
    <t>R4</t>
  </si>
  <si>
    <t>Provedení opatření vyplývajících z havarijního plánu</t>
  </si>
  <si>
    <t>1013227659</t>
  </si>
  <si>
    <t>Poznámka k položce:_x000d_
např. norné stěny, sorpční prostředky ...</t>
  </si>
  <si>
    <t>R5</t>
  </si>
  <si>
    <t>Aktualizace plánu BOZP</t>
  </si>
  <si>
    <t>-1835829117</t>
  </si>
  <si>
    <t>R6</t>
  </si>
  <si>
    <t>vytyčení inženýrských sítí a zařízení, včetně zajištění případné aktualizace vyjádření správců sítí</t>
  </si>
  <si>
    <t>-839004266</t>
  </si>
  <si>
    <t>R7</t>
  </si>
  <si>
    <t>vytýčení stavby a hranic pozemků odborně způsobilou osobou v oboru zeměměřičství</t>
  </si>
  <si>
    <t>-1108884467</t>
  </si>
  <si>
    <t>R8</t>
  </si>
  <si>
    <t>zajištění a zabezpečení staveniště, zřízení a likvidace zařízení staveniště, včetně případných přípojek, přístupů a skládek, deponií apod.</t>
  </si>
  <si>
    <t>-1150363549</t>
  </si>
  <si>
    <t>Poznámka k položce:_x000d_
včetně zabezpečení prostoru stavby, např. výstražné pásky, zábrany</t>
  </si>
  <si>
    <t>R9</t>
  </si>
  <si>
    <t>projednání a zajištění zvláštního užívání komunikací a veřejných ploch, včetně zajištění dopravního značení, a to v rozsahu nezbytném pro řádné a bezpečné provádění stavby</t>
  </si>
  <si>
    <t>-699303286</t>
  </si>
  <si>
    <t>R10</t>
  </si>
  <si>
    <t>provedení pasportu komunikací před stavbou včetně fotodokumentace</t>
  </si>
  <si>
    <t>1457564134</t>
  </si>
  <si>
    <t>11</t>
  </si>
  <si>
    <t>R11</t>
  </si>
  <si>
    <t>protokolární předání stavbou dotčených pozemků a komunikací, uvedených do původního stavu, zpět jejich vlastníkům</t>
  </si>
  <si>
    <t>1844676216</t>
  </si>
  <si>
    <t>12</t>
  </si>
  <si>
    <t>R12</t>
  </si>
  <si>
    <t xml:space="preserve">Zpracování a předání dokumentace skutečného provedení stavby </t>
  </si>
  <si>
    <t>241333638</t>
  </si>
  <si>
    <t>Zpracování a předání dokumentace skutečného provedení stavby (3 paré + 1 v elektronické formě) objednateli a zaměření skutečného provedení stavby - geodetická část dokumentace (3 paré + 1 v elektronické formě) v rozsahu odpovídajícím příslušným právním předpisůmodborně způsobilou osobou v oboru zeměměřičství. Pořízení fotodokumentace stavby.</t>
  </si>
  <si>
    <t>R 13</t>
  </si>
  <si>
    <t>čištění komunikací</t>
  </si>
  <si>
    <t>1411782210</t>
  </si>
  <si>
    <t>čištění komunikací znečištěných stavbou</t>
  </si>
  <si>
    <t>16</t>
  </si>
  <si>
    <t>R 14</t>
  </si>
  <si>
    <t>uvedení pozemků dotčených stavbou do původního stavu</t>
  </si>
  <si>
    <t>-1754907348</t>
  </si>
  <si>
    <t>17</t>
  </si>
  <si>
    <t>R 15</t>
  </si>
  <si>
    <t>poplatek za zábor veřejného prostranství pro potřeby stavby</t>
  </si>
  <si>
    <t>-431518243</t>
  </si>
  <si>
    <t>18</t>
  </si>
  <si>
    <t>R 16</t>
  </si>
  <si>
    <t>slovení rybí obsádky</t>
  </si>
  <si>
    <t>614623500</t>
  </si>
  <si>
    <t>19</t>
  </si>
  <si>
    <t>R 17</t>
  </si>
  <si>
    <t>účast biologického dozoru na stavbě</t>
  </si>
  <si>
    <t>1708944694</t>
  </si>
  <si>
    <t>20</t>
  </si>
  <si>
    <t>R 18</t>
  </si>
  <si>
    <t>aktualizace rozborů sedimentů</t>
  </si>
  <si>
    <t>1665638012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</si>
</sst>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27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29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L14" s="20"/>
      <c r="AM14" s="20"/>
      <c r="AN14" s="32" t="s">
        <v>29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27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32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27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32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34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35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36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37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38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39</v>
      </c>
      <c r="E29" s="45"/>
      <c r="F29" s="30" t="s">
        <v>40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41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42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43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44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45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46</v>
      </c>
      <c r="U35" s="52"/>
      <c r="V35" s="52"/>
      <c r="W35" s="52"/>
      <c r="X35" s="54" t="s">
        <v>47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48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49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50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51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50</v>
      </c>
      <c r="AI60" s="40"/>
      <c r="AJ60" s="40"/>
      <c r="AK60" s="40"/>
      <c r="AL60" s="40"/>
      <c r="AM60" s="62" t="s">
        <v>51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52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53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50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51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50</v>
      </c>
      <c r="AI75" s="40"/>
      <c r="AJ75" s="40"/>
      <c r="AK75" s="40"/>
      <c r="AL75" s="40"/>
      <c r="AM75" s="62" t="s">
        <v>51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54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20221201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DVT Loučka, Branky – těžba sedimentů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>Branky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1. 12. 2022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>Povodí Moravy, s.p.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30</v>
      </c>
      <c r="AJ89" s="38"/>
      <c r="AK89" s="38"/>
      <c r="AL89" s="38"/>
      <c r="AM89" s="78" t="str">
        <f>IF(E17="","",E17)</f>
        <v>Ing. Tomáš Pecival</v>
      </c>
      <c r="AN89" s="69"/>
      <c r="AO89" s="69"/>
      <c r="AP89" s="69"/>
      <c r="AQ89" s="38"/>
      <c r="AR89" s="42"/>
      <c r="AS89" s="79" t="s">
        <v>55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28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33</v>
      </c>
      <c r="AJ90" s="38"/>
      <c r="AK90" s="38"/>
      <c r="AL90" s="38"/>
      <c r="AM90" s="78" t="str">
        <f>IF(E20="","",E20)</f>
        <v>Ing. Tomáš Pecival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56</v>
      </c>
      <c r="D92" s="92"/>
      <c r="E92" s="92"/>
      <c r="F92" s="92"/>
      <c r="G92" s="92"/>
      <c r="H92" s="93"/>
      <c r="I92" s="94" t="s">
        <v>57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58</v>
      </c>
      <c r="AH92" s="92"/>
      <c r="AI92" s="92"/>
      <c r="AJ92" s="92"/>
      <c r="AK92" s="92"/>
      <c r="AL92" s="92"/>
      <c r="AM92" s="92"/>
      <c r="AN92" s="94" t="s">
        <v>59</v>
      </c>
      <c r="AO92" s="92"/>
      <c r="AP92" s="96"/>
      <c r="AQ92" s="97" t="s">
        <v>60</v>
      </c>
      <c r="AR92" s="42"/>
      <c r="AS92" s="98" t="s">
        <v>61</v>
      </c>
      <c r="AT92" s="99" t="s">
        <v>62</v>
      </c>
      <c r="AU92" s="99" t="s">
        <v>63</v>
      </c>
      <c r="AV92" s="99" t="s">
        <v>64</v>
      </c>
      <c r="AW92" s="99" t="s">
        <v>65</v>
      </c>
      <c r="AX92" s="99" t="s">
        <v>66</v>
      </c>
      <c r="AY92" s="99" t="s">
        <v>67</v>
      </c>
      <c r="AZ92" s="99" t="s">
        <v>68</v>
      </c>
      <c r="BA92" s="99" t="s">
        <v>69</v>
      </c>
      <c r="BB92" s="99" t="s">
        <v>70</v>
      </c>
      <c r="BC92" s="99" t="s">
        <v>71</v>
      </c>
      <c r="BD92" s="100" t="s">
        <v>72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73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ROUND(SUM(AG95:AG96),2)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ROUND(SUM(AS95:AS96),2)</f>
        <v>0</v>
      </c>
      <c r="AT94" s="112">
        <f>ROUND(SUM(AV94:AW94),2)</f>
        <v>0</v>
      </c>
      <c r="AU94" s="113">
        <f>ROUND(SUM(AU95:AU96),5)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ROUND(SUM(AZ95:AZ96),2)</f>
        <v>0</v>
      </c>
      <c r="BA94" s="112">
        <f>ROUND(SUM(BA95:BA96),2)</f>
        <v>0</v>
      </c>
      <c r="BB94" s="112">
        <f>ROUND(SUM(BB95:BB96),2)</f>
        <v>0</v>
      </c>
      <c r="BC94" s="112">
        <f>ROUND(SUM(BC95:BC96),2)</f>
        <v>0</v>
      </c>
      <c r="BD94" s="114">
        <f>ROUND(SUM(BD95:BD96),2)</f>
        <v>0</v>
      </c>
      <c r="BE94" s="6"/>
      <c r="BS94" s="115" t="s">
        <v>74</v>
      </c>
      <c r="BT94" s="115" t="s">
        <v>75</v>
      </c>
      <c r="BU94" s="116" t="s">
        <v>76</v>
      </c>
      <c r="BV94" s="115" t="s">
        <v>77</v>
      </c>
      <c r="BW94" s="115" t="s">
        <v>5</v>
      </c>
      <c r="BX94" s="115" t="s">
        <v>78</v>
      </c>
      <c r="CL94" s="115" t="s">
        <v>1</v>
      </c>
    </row>
    <row r="95" s="7" customFormat="1" ht="16.5" customHeight="1">
      <c r="A95" s="117" t="s">
        <v>79</v>
      </c>
      <c r="B95" s="118"/>
      <c r="C95" s="119"/>
      <c r="D95" s="120" t="s">
        <v>80</v>
      </c>
      <c r="E95" s="120"/>
      <c r="F95" s="120"/>
      <c r="G95" s="120"/>
      <c r="H95" s="120"/>
      <c r="I95" s="121"/>
      <c r="J95" s="120" t="s">
        <v>81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'SO 01 - těžba sedimentu'!J30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82</v>
      </c>
      <c r="AR95" s="124"/>
      <c r="AS95" s="125">
        <v>0</v>
      </c>
      <c r="AT95" s="126">
        <f>ROUND(SUM(AV95:AW95),2)</f>
        <v>0</v>
      </c>
      <c r="AU95" s="127">
        <f>'SO 01 - těžba sedimentu'!P118</f>
        <v>0</v>
      </c>
      <c r="AV95" s="126">
        <f>'SO 01 - těžba sedimentu'!J33</f>
        <v>0</v>
      </c>
      <c r="AW95" s="126">
        <f>'SO 01 - těžba sedimentu'!J34</f>
        <v>0</v>
      </c>
      <c r="AX95" s="126">
        <f>'SO 01 - těžba sedimentu'!J35</f>
        <v>0</v>
      </c>
      <c r="AY95" s="126">
        <f>'SO 01 - těžba sedimentu'!J36</f>
        <v>0</v>
      </c>
      <c r="AZ95" s="126">
        <f>'SO 01 - těžba sedimentu'!F33</f>
        <v>0</v>
      </c>
      <c r="BA95" s="126">
        <f>'SO 01 - těžba sedimentu'!F34</f>
        <v>0</v>
      </c>
      <c r="BB95" s="126">
        <f>'SO 01 - těžba sedimentu'!F35</f>
        <v>0</v>
      </c>
      <c r="BC95" s="126">
        <f>'SO 01 - těžba sedimentu'!F36</f>
        <v>0</v>
      </c>
      <c r="BD95" s="128">
        <f>'SO 01 - těžba sedimentu'!F37</f>
        <v>0</v>
      </c>
      <c r="BE95" s="7"/>
      <c r="BT95" s="129" t="s">
        <v>83</v>
      </c>
      <c r="BV95" s="129" t="s">
        <v>77</v>
      </c>
      <c r="BW95" s="129" t="s">
        <v>84</v>
      </c>
      <c r="BX95" s="129" t="s">
        <v>5</v>
      </c>
      <c r="CL95" s="129" t="s">
        <v>1</v>
      </c>
      <c r="CM95" s="129" t="s">
        <v>85</v>
      </c>
    </row>
    <row r="96" s="7" customFormat="1" ht="16.5" customHeight="1">
      <c r="A96" s="117" t="s">
        <v>79</v>
      </c>
      <c r="B96" s="118"/>
      <c r="C96" s="119"/>
      <c r="D96" s="120" t="s">
        <v>86</v>
      </c>
      <c r="E96" s="120"/>
      <c r="F96" s="120"/>
      <c r="G96" s="120"/>
      <c r="H96" s="120"/>
      <c r="I96" s="121"/>
      <c r="J96" s="120" t="s">
        <v>87</v>
      </c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0"/>
      <c r="AF96" s="120"/>
      <c r="AG96" s="122">
        <f>'VON - vedlejší náklady'!J30</f>
        <v>0</v>
      </c>
      <c r="AH96" s="121"/>
      <c r="AI96" s="121"/>
      <c r="AJ96" s="121"/>
      <c r="AK96" s="121"/>
      <c r="AL96" s="121"/>
      <c r="AM96" s="121"/>
      <c r="AN96" s="122">
        <f>SUM(AG96,AT96)</f>
        <v>0</v>
      </c>
      <c r="AO96" s="121"/>
      <c r="AP96" s="121"/>
      <c r="AQ96" s="123" t="s">
        <v>82</v>
      </c>
      <c r="AR96" s="124"/>
      <c r="AS96" s="130">
        <v>0</v>
      </c>
      <c r="AT96" s="131">
        <f>ROUND(SUM(AV96:AW96),2)</f>
        <v>0</v>
      </c>
      <c r="AU96" s="132">
        <f>'VON - vedlejší náklady'!P117</f>
        <v>0</v>
      </c>
      <c r="AV96" s="131">
        <f>'VON - vedlejší náklady'!J33</f>
        <v>0</v>
      </c>
      <c r="AW96" s="131">
        <f>'VON - vedlejší náklady'!J34</f>
        <v>0</v>
      </c>
      <c r="AX96" s="131">
        <f>'VON - vedlejší náklady'!J35</f>
        <v>0</v>
      </c>
      <c r="AY96" s="131">
        <f>'VON - vedlejší náklady'!J36</f>
        <v>0</v>
      </c>
      <c r="AZ96" s="131">
        <f>'VON - vedlejší náklady'!F33</f>
        <v>0</v>
      </c>
      <c r="BA96" s="131">
        <f>'VON - vedlejší náklady'!F34</f>
        <v>0</v>
      </c>
      <c r="BB96" s="131">
        <f>'VON - vedlejší náklady'!F35</f>
        <v>0</v>
      </c>
      <c r="BC96" s="131">
        <f>'VON - vedlejší náklady'!F36</f>
        <v>0</v>
      </c>
      <c r="BD96" s="133">
        <f>'VON - vedlejší náklady'!F37</f>
        <v>0</v>
      </c>
      <c r="BE96" s="7"/>
      <c r="BT96" s="129" t="s">
        <v>83</v>
      </c>
      <c r="BV96" s="129" t="s">
        <v>77</v>
      </c>
      <c r="BW96" s="129" t="s">
        <v>88</v>
      </c>
      <c r="BX96" s="129" t="s">
        <v>5</v>
      </c>
      <c r="CL96" s="129" t="s">
        <v>1</v>
      </c>
      <c r="CM96" s="129" t="s">
        <v>85</v>
      </c>
    </row>
    <row r="97" s="2" customFormat="1" ht="30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42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  <row r="98" s="2" customFormat="1" ht="6.96" customHeight="1">
      <c r="A98" s="36"/>
      <c r="B98" s="64"/>
      <c r="C98" s="65"/>
      <c r="D98" s="65"/>
      <c r="E98" s="65"/>
      <c r="F98" s="65"/>
      <c r="G98" s="65"/>
      <c r="H98" s="65"/>
      <c r="I98" s="65"/>
      <c r="J98" s="65"/>
      <c r="K98" s="65"/>
      <c r="L98" s="65"/>
      <c r="M98" s="65"/>
      <c r="N98" s="65"/>
      <c r="O98" s="65"/>
      <c r="P98" s="65"/>
      <c r="Q98" s="65"/>
      <c r="R98" s="65"/>
      <c r="S98" s="65"/>
      <c r="T98" s="65"/>
      <c r="U98" s="65"/>
      <c r="V98" s="65"/>
      <c r="W98" s="65"/>
      <c r="X98" s="65"/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  <c r="AN98" s="65"/>
      <c r="AO98" s="65"/>
      <c r="AP98" s="65"/>
      <c r="AQ98" s="65"/>
      <c r="AR98" s="42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</row>
  </sheetData>
  <sheetProtection sheet="1" formatColumns="0" formatRows="0" objects="1" scenarios="1" spinCount="100000" saltValue="RzZ+39OOvmWOLstesS1di+dfn81DcrlEMjkXliJVoe1tLSsk8BytD6qjQYLTU1e5pNOccbc0fPPRbRE5qml+zQ==" hashValue="ycRrbY66cV1f8Noma5jmH7w3YhGfrsEsO+zs1Co/Au49v5JnZM+iuidmE4uD6JSzTB5g2HcghqzHiaHFJ6Egkg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01 - těžba sedimentu'!C2" display="/"/>
    <hyperlink ref="A96" location="'VON - vedlejší náklad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84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85</v>
      </c>
    </row>
    <row r="4" s="1" customFormat="1" ht="24.96" customHeight="1">
      <c r="B4" s="18"/>
      <c r="D4" s="136" t="s">
        <v>89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DVT Loučka, Branky – těžba sedimentů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90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91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1. 12. 2022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1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26</v>
      </c>
      <c r="F15" s="36"/>
      <c r="G15" s="36"/>
      <c r="H15" s="36"/>
      <c r="I15" s="138" t="s">
        <v>27</v>
      </c>
      <c r="J15" s="141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28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27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30</v>
      </c>
      <c r="E20" s="36"/>
      <c r="F20" s="36"/>
      <c r="G20" s="36"/>
      <c r="H20" s="36"/>
      <c r="I20" s="138" t="s">
        <v>25</v>
      </c>
      <c r="J20" s="141" t="s">
        <v>1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31</v>
      </c>
      <c r="F21" s="36"/>
      <c r="G21" s="36"/>
      <c r="H21" s="36"/>
      <c r="I21" s="138" t="s">
        <v>27</v>
      </c>
      <c r="J21" s="141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33</v>
      </c>
      <c r="E23" s="36"/>
      <c r="F23" s="36"/>
      <c r="G23" s="36"/>
      <c r="H23" s="36"/>
      <c r="I23" s="138" t="s">
        <v>25</v>
      </c>
      <c r="J23" s="141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">
        <v>31</v>
      </c>
      <c r="F24" s="36"/>
      <c r="G24" s="36"/>
      <c r="H24" s="36"/>
      <c r="I24" s="138" t="s">
        <v>27</v>
      </c>
      <c r="J24" s="141" t="s">
        <v>1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34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35</v>
      </c>
      <c r="E30" s="36"/>
      <c r="F30" s="36"/>
      <c r="G30" s="36"/>
      <c r="H30" s="36"/>
      <c r="I30" s="36"/>
      <c r="J30" s="149">
        <f>ROUND(J118,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37</v>
      </c>
      <c r="G32" s="36"/>
      <c r="H32" s="36"/>
      <c r="I32" s="150" t="s">
        <v>36</v>
      </c>
      <c r="J32" s="150" t="s">
        <v>38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39</v>
      </c>
      <c r="E33" s="138" t="s">
        <v>40</v>
      </c>
      <c r="F33" s="152">
        <f>ROUND((SUM(BE118:BE146)),  2)</f>
        <v>0</v>
      </c>
      <c r="G33" s="36"/>
      <c r="H33" s="36"/>
      <c r="I33" s="153">
        <v>0.20999999999999999</v>
      </c>
      <c r="J33" s="152">
        <f>ROUND(((SUM(BE118:BE146))*I33),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41</v>
      </c>
      <c r="F34" s="152">
        <f>ROUND((SUM(BF118:BF146)),  2)</f>
        <v>0</v>
      </c>
      <c r="G34" s="36"/>
      <c r="H34" s="36"/>
      <c r="I34" s="153">
        <v>0.14999999999999999</v>
      </c>
      <c r="J34" s="152">
        <f>ROUND(((SUM(BF118:BF146))*I34),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42</v>
      </c>
      <c r="F35" s="152">
        <f>ROUND((SUM(BG118:BG146)),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43</v>
      </c>
      <c r="F36" s="152">
        <f>ROUND((SUM(BH118:BH146)),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44</v>
      </c>
      <c r="F37" s="152">
        <f>ROUND((SUM(BI118:BI146)),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45</v>
      </c>
      <c r="E39" s="156"/>
      <c r="F39" s="156"/>
      <c r="G39" s="157" t="s">
        <v>46</v>
      </c>
      <c r="H39" s="158" t="s">
        <v>47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48</v>
      </c>
      <c r="E50" s="162"/>
      <c r="F50" s="162"/>
      <c r="G50" s="161" t="s">
        <v>49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50</v>
      </c>
      <c r="E61" s="164"/>
      <c r="F61" s="165" t="s">
        <v>51</v>
      </c>
      <c r="G61" s="163" t="s">
        <v>50</v>
      </c>
      <c r="H61" s="164"/>
      <c r="I61" s="164"/>
      <c r="J61" s="166" t="s">
        <v>51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52</v>
      </c>
      <c r="E65" s="167"/>
      <c r="F65" s="167"/>
      <c r="G65" s="161" t="s">
        <v>53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50</v>
      </c>
      <c r="E76" s="164"/>
      <c r="F76" s="165" t="s">
        <v>51</v>
      </c>
      <c r="G76" s="163" t="s">
        <v>50</v>
      </c>
      <c r="H76" s="164"/>
      <c r="I76" s="164"/>
      <c r="J76" s="166" t="s">
        <v>51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92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DVT Loučka, Branky – těžba sedimentů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90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SO 01 - těžba sedimentu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Branky</v>
      </c>
      <c r="G89" s="38"/>
      <c r="H89" s="38"/>
      <c r="I89" s="30" t="s">
        <v>22</v>
      </c>
      <c r="J89" s="77" t="str">
        <f>IF(J12="","",J12)</f>
        <v>1. 12. 2022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>Povodí Moravy, s.p.</v>
      </c>
      <c r="G91" s="38"/>
      <c r="H91" s="38"/>
      <c r="I91" s="30" t="s">
        <v>30</v>
      </c>
      <c r="J91" s="34" t="str">
        <f>E21</f>
        <v>Ing. Tomáš Pecival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28</v>
      </c>
      <c r="D92" s="38"/>
      <c r="E92" s="38"/>
      <c r="F92" s="25" t="str">
        <f>IF(E18="","",E18)</f>
        <v>Vyplň údaj</v>
      </c>
      <c r="G92" s="38"/>
      <c r="H92" s="38"/>
      <c r="I92" s="30" t="s">
        <v>33</v>
      </c>
      <c r="J92" s="34" t="str">
        <f>E24</f>
        <v>Ing. Tomáš Pecival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93</v>
      </c>
      <c r="D94" s="174"/>
      <c r="E94" s="174"/>
      <c r="F94" s="174"/>
      <c r="G94" s="174"/>
      <c r="H94" s="174"/>
      <c r="I94" s="174"/>
      <c r="J94" s="175" t="s">
        <v>94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95</v>
      </c>
      <c r="D96" s="38"/>
      <c r="E96" s="38"/>
      <c r="F96" s="38"/>
      <c r="G96" s="38"/>
      <c r="H96" s="38"/>
      <c r="I96" s="38"/>
      <c r="J96" s="108">
        <f>J118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96</v>
      </c>
    </row>
    <row r="97" s="9" customFormat="1" ht="24.96" customHeight="1">
      <c r="A97" s="9"/>
      <c r="B97" s="177"/>
      <c r="C97" s="178"/>
      <c r="D97" s="179" t="s">
        <v>97</v>
      </c>
      <c r="E97" s="180"/>
      <c r="F97" s="180"/>
      <c r="G97" s="180"/>
      <c r="H97" s="180"/>
      <c r="I97" s="180"/>
      <c r="J97" s="181">
        <f>J119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98</v>
      </c>
      <c r="E98" s="186"/>
      <c r="F98" s="186"/>
      <c r="G98" s="186"/>
      <c r="H98" s="186"/>
      <c r="I98" s="186"/>
      <c r="J98" s="187">
        <f>J120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6"/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="2" customFormat="1" ht="6.96" customHeight="1">
      <c r="A100" s="36"/>
      <c r="B100" s="64"/>
      <c r="C100" s="65"/>
      <c r="D100" s="65"/>
      <c r="E100" s="65"/>
      <c r="F100" s="65"/>
      <c r="G100" s="65"/>
      <c r="H100" s="65"/>
      <c r="I100" s="65"/>
      <c r="J100" s="65"/>
      <c r="K100" s="65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4" s="2" customFormat="1" ht="6.96" customHeight="1">
      <c r="A104" s="36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24.96" customHeight="1">
      <c r="A105" s="36"/>
      <c r="B105" s="37"/>
      <c r="C105" s="21" t="s">
        <v>99</v>
      </c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16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6.5" customHeight="1">
      <c r="A108" s="36"/>
      <c r="B108" s="37"/>
      <c r="C108" s="38"/>
      <c r="D108" s="38"/>
      <c r="E108" s="172" t="str">
        <f>E7</f>
        <v>DVT Loučka, Branky – těžba sedimentů</v>
      </c>
      <c r="F108" s="30"/>
      <c r="G108" s="30"/>
      <c r="H108" s="30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90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8"/>
      <c r="D110" s="38"/>
      <c r="E110" s="74" t="str">
        <f>E9</f>
        <v>SO 01 - těžba sedimentu</v>
      </c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20</v>
      </c>
      <c r="D112" s="38"/>
      <c r="E112" s="38"/>
      <c r="F112" s="25" t="str">
        <f>F12</f>
        <v>Branky</v>
      </c>
      <c r="G112" s="38"/>
      <c r="H112" s="38"/>
      <c r="I112" s="30" t="s">
        <v>22</v>
      </c>
      <c r="J112" s="77" t="str">
        <f>IF(J12="","",J12)</f>
        <v>1. 12. 2022</v>
      </c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5.15" customHeight="1">
      <c r="A114" s="36"/>
      <c r="B114" s="37"/>
      <c r="C114" s="30" t="s">
        <v>24</v>
      </c>
      <c r="D114" s="38"/>
      <c r="E114" s="38"/>
      <c r="F114" s="25" t="str">
        <f>E15</f>
        <v>Povodí Moravy, s.p.</v>
      </c>
      <c r="G114" s="38"/>
      <c r="H114" s="38"/>
      <c r="I114" s="30" t="s">
        <v>30</v>
      </c>
      <c r="J114" s="34" t="str">
        <f>E21</f>
        <v>Ing. Tomáš Pecival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5.15" customHeight="1">
      <c r="A115" s="36"/>
      <c r="B115" s="37"/>
      <c r="C115" s="30" t="s">
        <v>28</v>
      </c>
      <c r="D115" s="38"/>
      <c r="E115" s="38"/>
      <c r="F115" s="25" t="str">
        <f>IF(E18="","",E18)</f>
        <v>Vyplň údaj</v>
      </c>
      <c r="G115" s="38"/>
      <c r="H115" s="38"/>
      <c r="I115" s="30" t="s">
        <v>33</v>
      </c>
      <c r="J115" s="34" t="str">
        <f>E24</f>
        <v>Ing. Tomáš Pecival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0.32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11" customFormat="1" ht="29.28" customHeight="1">
      <c r="A117" s="189"/>
      <c r="B117" s="190"/>
      <c r="C117" s="191" t="s">
        <v>100</v>
      </c>
      <c r="D117" s="192" t="s">
        <v>60</v>
      </c>
      <c r="E117" s="192" t="s">
        <v>56</v>
      </c>
      <c r="F117" s="192" t="s">
        <v>57</v>
      </c>
      <c r="G117" s="192" t="s">
        <v>101</v>
      </c>
      <c r="H117" s="192" t="s">
        <v>102</v>
      </c>
      <c r="I117" s="192" t="s">
        <v>103</v>
      </c>
      <c r="J117" s="192" t="s">
        <v>94</v>
      </c>
      <c r="K117" s="193" t="s">
        <v>104</v>
      </c>
      <c r="L117" s="194"/>
      <c r="M117" s="98" t="s">
        <v>1</v>
      </c>
      <c r="N117" s="99" t="s">
        <v>39</v>
      </c>
      <c r="O117" s="99" t="s">
        <v>105</v>
      </c>
      <c r="P117" s="99" t="s">
        <v>106</v>
      </c>
      <c r="Q117" s="99" t="s">
        <v>107</v>
      </c>
      <c r="R117" s="99" t="s">
        <v>108</v>
      </c>
      <c r="S117" s="99" t="s">
        <v>109</v>
      </c>
      <c r="T117" s="100" t="s">
        <v>110</v>
      </c>
      <c r="U117" s="189"/>
      <c r="V117" s="189"/>
      <c r="W117" s="189"/>
      <c r="X117" s="189"/>
      <c r="Y117" s="189"/>
      <c r="Z117" s="189"/>
      <c r="AA117" s="189"/>
      <c r="AB117" s="189"/>
      <c r="AC117" s="189"/>
      <c r="AD117" s="189"/>
      <c r="AE117" s="189"/>
    </row>
    <row r="118" s="2" customFormat="1" ht="22.8" customHeight="1">
      <c r="A118" s="36"/>
      <c r="B118" s="37"/>
      <c r="C118" s="105" t="s">
        <v>111</v>
      </c>
      <c r="D118" s="38"/>
      <c r="E118" s="38"/>
      <c r="F118" s="38"/>
      <c r="G118" s="38"/>
      <c r="H118" s="38"/>
      <c r="I118" s="38"/>
      <c r="J118" s="195">
        <f>BK118</f>
        <v>0</v>
      </c>
      <c r="K118" s="38"/>
      <c r="L118" s="42"/>
      <c r="M118" s="101"/>
      <c r="N118" s="196"/>
      <c r="O118" s="102"/>
      <c r="P118" s="197">
        <f>P119</f>
        <v>0</v>
      </c>
      <c r="Q118" s="102"/>
      <c r="R118" s="197">
        <f>R119</f>
        <v>0</v>
      </c>
      <c r="S118" s="102"/>
      <c r="T118" s="198">
        <f>T119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74</v>
      </c>
      <c r="AU118" s="15" t="s">
        <v>96</v>
      </c>
      <c r="BK118" s="199">
        <f>BK119</f>
        <v>0</v>
      </c>
    </row>
    <row r="119" s="12" customFormat="1" ht="25.92" customHeight="1">
      <c r="A119" s="12"/>
      <c r="B119" s="200"/>
      <c r="C119" s="201"/>
      <c r="D119" s="202" t="s">
        <v>74</v>
      </c>
      <c r="E119" s="203" t="s">
        <v>112</v>
      </c>
      <c r="F119" s="203" t="s">
        <v>113</v>
      </c>
      <c r="G119" s="201"/>
      <c r="H119" s="201"/>
      <c r="I119" s="204"/>
      <c r="J119" s="205">
        <f>BK119</f>
        <v>0</v>
      </c>
      <c r="K119" s="201"/>
      <c r="L119" s="206"/>
      <c r="M119" s="207"/>
      <c r="N119" s="208"/>
      <c r="O119" s="208"/>
      <c r="P119" s="209">
        <f>P120</f>
        <v>0</v>
      </c>
      <c r="Q119" s="208"/>
      <c r="R119" s="209">
        <f>R120</f>
        <v>0</v>
      </c>
      <c r="S119" s="208"/>
      <c r="T119" s="210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1" t="s">
        <v>83</v>
      </c>
      <c r="AT119" s="212" t="s">
        <v>74</v>
      </c>
      <c r="AU119" s="212" t="s">
        <v>75</v>
      </c>
      <c r="AY119" s="211" t="s">
        <v>114</v>
      </c>
      <c r="BK119" s="213">
        <f>BK120</f>
        <v>0</v>
      </c>
    </row>
    <row r="120" s="12" customFormat="1" ht="22.8" customHeight="1">
      <c r="A120" s="12"/>
      <c r="B120" s="200"/>
      <c r="C120" s="201"/>
      <c r="D120" s="202" t="s">
        <v>74</v>
      </c>
      <c r="E120" s="214" t="s">
        <v>83</v>
      </c>
      <c r="F120" s="214" t="s">
        <v>115</v>
      </c>
      <c r="G120" s="201"/>
      <c r="H120" s="201"/>
      <c r="I120" s="204"/>
      <c r="J120" s="215">
        <f>BK120</f>
        <v>0</v>
      </c>
      <c r="K120" s="201"/>
      <c r="L120" s="206"/>
      <c r="M120" s="207"/>
      <c r="N120" s="208"/>
      <c r="O120" s="208"/>
      <c r="P120" s="209">
        <f>SUM(P121:P146)</f>
        <v>0</v>
      </c>
      <c r="Q120" s="208"/>
      <c r="R120" s="209">
        <f>SUM(R121:R146)</f>
        <v>0</v>
      </c>
      <c r="S120" s="208"/>
      <c r="T120" s="210">
        <f>SUM(T121:T146)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83</v>
      </c>
      <c r="AT120" s="212" t="s">
        <v>74</v>
      </c>
      <c r="AU120" s="212" t="s">
        <v>83</v>
      </c>
      <c r="AY120" s="211" t="s">
        <v>114</v>
      </c>
      <c r="BK120" s="213">
        <f>SUM(BK121:BK146)</f>
        <v>0</v>
      </c>
    </row>
    <row r="121" s="2" customFormat="1" ht="16.5" customHeight="1">
      <c r="A121" s="36"/>
      <c r="B121" s="37"/>
      <c r="C121" s="216" t="s">
        <v>83</v>
      </c>
      <c r="D121" s="216" t="s">
        <v>116</v>
      </c>
      <c r="E121" s="217" t="s">
        <v>117</v>
      </c>
      <c r="F121" s="218" t="s">
        <v>118</v>
      </c>
      <c r="G121" s="219" t="s">
        <v>119</v>
      </c>
      <c r="H121" s="220">
        <v>500</v>
      </c>
      <c r="I121" s="221"/>
      <c r="J121" s="222">
        <f>ROUND(I121*H121,2)</f>
        <v>0</v>
      </c>
      <c r="K121" s="218" t="s">
        <v>1</v>
      </c>
      <c r="L121" s="42"/>
      <c r="M121" s="223" t="s">
        <v>1</v>
      </c>
      <c r="N121" s="224" t="s">
        <v>40</v>
      </c>
      <c r="O121" s="89"/>
      <c r="P121" s="225">
        <f>O121*H121</f>
        <v>0</v>
      </c>
      <c r="Q121" s="225">
        <v>0</v>
      </c>
      <c r="R121" s="225">
        <f>Q121*H121</f>
        <v>0</v>
      </c>
      <c r="S121" s="225">
        <v>0</v>
      </c>
      <c r="T121" s="226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27" t="s">
        <v>120</v>
      </c>
      <c r="AT121" s="227" t="s">
        <v>116</v>
      </c>
      <c r="AU121" s="227" t="s">
        <v>85</v>
      </c>
      <c r="AY121" s="15" t="s">
        <v>114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15" t="s">
        <v>83</v>
      </c>
      <c r="BK121" s="228">
        <f>ROUND(I121*H121,2)</f>
        <v>0</v>
      </c>
      <c r="BL121" s="15" t="s">
        <v>120</v>
      </c>
      <c r="BM121" s="227" t="s">
        <v>121</v>
      </c>
    </row>
    <row r="122" s="2" customFormat="1">
      <c r="A122" s="36"/>
      <c r="B122" s="37"/>
      <c r="C122" s="38"/>
      <c r="D122" s="229" t="s">
        <v>122</v>
      </c>
      <c r="E122" s="38"/>
      <c r="F122" s="230" t="s">
        <v>123</v>
      </c>
      <c r="G122" s="38"/>
      <c r="H122" s="38"/>
      <c r="I122" s="231"/>
      <c r="J122" s="38"/>
      <c r="K122" s="38"/>
      <c r="L122" s="42"/>
      <c r="M122" s="232"/>
      <c r="N122" s="233"/>
      <c r="O122" s="89"/>
      <c r="P122" s="89"/>
      <c r="Q122" s="89"/>
      <c r="R122" s="89"/>
      <c r="S122" s="89"/>
      <c r="T122" s="90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122</v>
      </c>
      <c r="AU122" s="15" t="s">
        <v>85</v>
      </c>
    </row>
    <row r="123" s="2" customFormat="1">
      <c r="A123" s="36"/>
      <c r="B123" s="37"/>
      <c r="C123" s="38"/>
      <c r="D123" s="229" t="s">
        <v>124</v>
      </c>
      <c r="E123" s="38"/>
      <c r="F123" s="234" t="s">
        <v>125</v>
      </c>
      <c r="G123" s="38"/>
      <c r="H123" s="38"/>
      <c r="I123" s="231"/>
      <c r="J123" s="38"/>
      <c r="K123" s="38"/>
      <c r="L123" s="42"/>
      <c r="M123" s="232"/>
      <c r="N123" s="233"/>
      <c r="O123" s="89"/>
      <c r="P123" s="89"/>
      <c r="Q123" s="89"/>
      <c r="R123" s="89"/>
      <c r="S123" s="89"/>
      <c r="T123" s="90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124</v>
      </c>
      <c r="AU123" s="15" t="s">
        <v>85</v>
      </c>
    </row>
    <row r="124" s="2" customFormat="1" ht="37.8" customHeight="1">
      <c r="A124" s="36"/>
      <c r="B124" s="37"/>
      <c r="C124" s="216" t="s">
        <v>85</v>
      </c>
      <c r="D124" s="216" t="s">
        <v>116</v>
      </c>
      <c r="E124" s="217" t="s">
        <v>126</v>
      </c>
      <c r="F124" s="218" t="s">
        <v>127</v>
      </c>
      <c r="G124" s="219" t="s">
        <v>119</v>
      </c>
      <c r="H124" s="220">
        <v>100</v>
      </c>
      <c r="I124" s="221"/>
      <c r="J124" s="222">
        <f>ROUND(I124*H124,2)</f>
        <v>0</v>
      </c>
      <c r="K124" s="218" t="s">
        <v>128</v>
      </c>
      <c r="L124" s="42"/>
      <c r="M124" s="223" t="s">
        <v>1</v>
      </c>
      <c r="N124" s="224" t="s">
        <v>40</v>
      </c>
      <c r="O124" s="89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27" t="s">
        <v>120</v>
      </c>
      <c r="AT124" s="227" t="s">
        <v>116</v>
      </c>
      <c r="AU124" s="227" t="s">
        <v>85</v>
      </c>
      <c r="AY124" s="15" t="s">
        <v>114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5" t="s">
        <v>83</v>
      </c>
      <c r="BK124" s="228">
        <f>ROUND(I124*H124,2)</f>
        <v>0</v>
      </c>
      <c r="BL124" s="15" t="s">
        <v>120</v>
      </c>
      <c r="BM124" s="227" t="s">
        <v>129</v>
      </c>
    </row>
    <row r="125" s="2" customFormat="1">
      <c r="A125" s="36"/>
      <c r="B125" s="37"/>
      <c r="C125" s="38"/>
      <c r="D125" s="229" t="s">
        <v>122</v>
      </c>
      <c r="E125" s="38"/>
      <c r="F125" s="230" t="s">
        <v>130</v>
      </c>
      <c r="G125" s="38"/>
      <c r="H125" s="38"/>
      <c r="I125" s="231"/>
      <c r="J125" s="38"/>
      <c r="K125" s="38"/>
      <c r="L125" s="42"/>
      <c r="M125" s="232"/>
      <c r="N125" s="233"/>
      <c r="O125" s="89"/>
      <c r="P125" s="89"/>
      <c r="Q125" s="89"/>
      <c r="R125" s="89"/>
      <c r="S125" s="89"/>
      <c r="T125" s="90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122</v>
      </c>
      <c r="AU125" s="15" t="s">
        <v>85</v>
      </c>
    </row>
    <row r="126" s="2" customFormat="1" ht="33" customHeight="1">
      <c r="A126" s="36"/>
      <c r="B126" s="37"/>
      <c r="C126" s="216" t="s">
        <v>131</v>
      </c>
      <c r="D126" s="216" t="s">
        <v>116</v>
      </c>
      <c r="E126" s="217" t="s">
        <v>132</v>
      </c>
      <c r="F126" s="218" t="s">
        <v>133</v>
      </c>
      <c r="G126" s="219" t="s">
        <v>134</v>
      </c>
      <c r="H126" s="220">
        <v>1050</v>
      </c>
      <c r="I126" s="221"/>
      <c r="J126" s="222">
        <f>ROUND(I126*H126,2)</f>
        <v>0</v>
      </c>
      <c r="K126" s="218" t="s">
        <v>128</v>
      </c>
      <c r="L126" s="42"/>
      <c r="M126" s="223" t="s">
        <v>1</v>
      </c>
      <c r="N126" s="224" t="s">
        <v>40</v>
      </c>
      <c r="O126" s="89"/>
      <c r="P126" s="225">
        <f>O126*H126</f>
        <v>0</v>
      </c>
      <c r="Q126" s="225">
        <v>0</v>
      </c>
      <c r="R126" s="225">
        <f>Q126*H126</f>
        <v>0</v>
      </c>
      <c r="S126" s="225">
        <v>0</v>
      </c>
      <c r="T126" s="226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27" t="s">
        <v>120</v>
      </c>
      <c r="AT126" s="227" t="s">
        <v>116</v>
      </c>
      <c r="AU126" s="227" t="s">
        <v>85</v>
      </c>
      <c r="AY126" s="15" t="s">
        <v>114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5" t="s">
        <v>83</v>
      </c>
      <c r="BK126" s="228">
        <f>ROUND(I126*H126,2)</f>
        <v>0</v>
      </c>
      <c r="BL126" s="15" t="s">
        <v>120</v>
      </c>
      <c r="BM126" s="227" t="s">
        <v>135</v>
      </c>
    </row>
    <row r="127" s="2" customFormat="1">
      <c r="A127" s="36"/>
      <c r="B127" s="37"/>
      <c r="C127" s="38"/>
      <c r="D127" s="229" t="s">
        <v>122</v>
      </c>
      <c r="E127" s="38"/>
      <c r="F127" s="230" t="s">
        <v>136</v>
      </c>
      <c r="G127" s="38"/>
      <c r="H127" s="38"/>
      <c r="I127" s="231"/>
      <c r="J127" s="38"/>
      <c r="K127" s="38"/>
      <c r="L127" s="42"/>
      <c r="M127" s="232"/>
      <c r="N127" s="233"/>
      <c r="O127" s="89"/>
      <c r="P127" s="89"/>
      <c r="Q127" s="89"/>
      <c r="R127" s="89"/>
      <c r="S127" s="89"/>
      <c r="T127" s="90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122</v>
      </c>
      <c r="AU127" s="15" t="s">
        <v>85</v>
      </c>
    </row>
    <row r="128" s="2" customFormat="1" ht="37.8" customHeight="1">
      <c r="A128" s="36"/>
      <c r="B128" s="37"/>
      <c r="C128" s="216" t="s">
        <v>120</v>
      </c>
      <c r="D128" s="216" t="s">
        <v>116</v>
      </c>
      <c r="E128" s="217" t="s">
        <v>137</v>
      </c>
      <c r="F128" s="218" t="s">
        <v>138</v>
      </c>
      <c r="G128" s="219" t="s">
        <v>134</v>
      </c>
      <c r="H128" s="220">
        <v>525</v>
      </c>
      <c r="I128" s="221"/>
      <c r="J128" s="222">
        <f>ROUND(I128*H128,2)</f>
        <v>0</v>
      </c>
      <c r="K128" s="218" t="s">
        <v>1</v>
      </c>
      <c r="L128" s="42"/>
      <c r="M128" s="223" t="s">
        <v>1</v>
      </c>
      <c r="N128" s="224" t="s">
        <v>40</v>
      </c>
      <c r="O128" s="89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27" t="s">
        <v>120</v>
      </c>
      <c r="AT128" s="227" t="s">
        <v>116</v>
      </c>
      <c r="AU128" s="227" t="s">
        <v>85</v>
      </c>
      <c r="AY128" s="15" t="s">
        <v>114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5" t="s">
        <v>83</v>
      </c>
      <c r="BK128" s="228">
        <f>ROUND(I128*H128,2)</f>
        <v>0</v>
      </c>
      <c r="BL128" s="15" t="s">
        <v>120</v>
      </c>
      <c r="BM128" s="227" t="s">
        <v>139</v>
      </c>
    </row>
    <row r="129" s="2" customFormat="1">
      <c r="A129" s="36"/>
      <c r="B129" s="37"/>
      <c r="C129" s="38"/>
      <c r="D129" s="229" t="s">
        <v>122</v>
      </c>
      <c r="E129" s="38"/>
      <c r="F129" s="230" t="s">
        <v>140</v>
      </c>
      <c r="G129" s="38"/>
      <c r="H129" s="38"/>
      <c r="I129" s="231"/>
      <c r="J129" s="38"/>
      <c r="K129" s="38"/>
      <c r="L129" s="42"/>
      <c r="M129" s="232"/>
      <c r="N129" s="233"/>
      <c r="O129" s="89"/>
      <c r="P129" s="89"/>
      <c r="Q129" s="89"/>
      <c r="R129" s="89"/>
      <c r="S129" s="89"/>
      <c r="T129" s="90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122</v>
      </c>
      <c r="AU129" s="15" t="s">
        <v>85</v>
      </c>
    </row>
    <row r="130" s="2" customFormat="1">
      <c r="A130" s="36"/>
      <c r="B130" s="37"/>
      <c r="C130" s="38"/>
      <c r="D130" s="229" t="s">
        <v>124</v>
      </c>
      <c r="E130" s="38"/>
      <c r="F130" s="234" t="s">
        <v>141</v>
      </c>
      <c r="G130" s="38"/>
      <c r="H130" s="38"/>
      <c r="I130" s="231"/>
      <c r="J130" s="38"/>
      <c r="K130" s="38"/>
      <c r="L130" s="42"/>
      <c r="M130" s="232"/>
      <c r="N130" s="233"/>
      <c r="O130" s="89"/>
      <c r="P130" s="89"/>
      <c r="Q130" s="89"/>
      <c r="R130" s="89"/>
      <c r="S130" s="89"/>
      <c r="T130" s="90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124</v>
      </c>
      <c r="AU130" s="15" t="s">
        <v>85</v>
      </c>
    </row>
    <row r="131" s="13" customFormat="1">
      <c r="A131" s="13"/>
      <c r="B131" s="235"/>
      <c r="C131" s="236"/>
      <c r="D131" s="229" t="s">
        <v>142</v>
      </c>
      <c r="E131" s="237" t="s">
        <v>1</v>
      </c>
      <c r="F131" s="238" t="s">
        <v>143</v>
      </c>
      <c r="G131" s="236"/>
      <c r="H131" s="239">
        <v>525</v>
      </c>
      <c r="I131" s="240"/>
      <c r="J131" s="236"/>
      <c r="K131" s="236"/>
      <c r="L131" s="241"/>
      <c r="M131" s="242"/>
      <c r="N131" s="243"/>
      <c r="O131" s="243"/>
      <c r="P131" s="243"/>
      <c r="Q131" s="243"/>
      <c r="R131" s="243"/>
      <c r="S131" s="243"/>
      <c r="T131" s="24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5" t="s">
        <v>142</v>
      </c>
      <c r="AU131" s="245" t="s">
        <v>85</v>
      </c>
      <c r="AV131" s="13" t="s">
        <v>85</v>
      </c>
      <c r="AW131" s="13" t="s">
        <v>32</v>
      </c>
      <c r="AX131" s="13" t="s">
        <v>83</v>
      </c>
      <c r="AY131" s="245" t="s">
        <v>114</v>
      </c>
    </row>
    <row r="132" s="2" customFormat="1" ht="37.8" customHeight="1">
      <c r="A132" s="36"/>
      <c r="B132" s="37"/>
      <c r="C132" s="216" t="s">
        <v>144</v>
      </c>
      <c r="D132" s="216" t="s">
        <v>116</v>
      </c>
      <c r="E132" s="217" t="s">
        <v>145</v>
      </c>
      <c r="F132" s="218" t="s">
        <v>146</v>
      </c>
      <c r="G132" s="219" t="s">
        <v>134</v>
      </c>
      <c r="H132" s="220">
        <v>1050</v>
      </c>
      <c r="I132" s="221"/>
      <c r="J132" s="222">
        <f>ROUND(I132*H132,2)</f>
        <v>0</v>
      </c>
      <c r="K132" s="218" t="s">
        <v>128</v>
      </c>
      <c r="L132" s="42"/>
      <c r="M132" s="223" t="s">
        <v>1</v>
      </c>
      <c r="N132" s="224" t="s">
        <v>40</v>
      </c>
      <c r="O132" s="89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27" t="s">
        <v>120</v>
      </c>
      <c r="AT132" s="227" t="s">
        <v>116</v>
      </c>
      <c r="AU132" s="227" t="s">
        <v>85</v>
      </c>
      <c r="AY132" s="15" t="s">
        <v>114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5" t="s">
        <v>83</v>
      </c>
      <c r="BK132" s="228">
        <f>ROUND(I132*H132,2)</f>
        <v>0</v>
      </c>
      <c r="BL132" s="15" t="s">
        <v>120</v>
      </c>
      <c r="BM132" s="227" t="s">
        <v>147</v>
      </c>
    </row>
    <row r="133" s="2" customFormat="1">
      <c r="A133" s="36"/>
      <c r="B133" s="37"/>
      <c r="C133" s="38"/>
      <c r="D133" s="229" t="s">
        <v>122</v>
      </c>
      <c r="E133" s="38"/>
      <c r="F133" s="230" t="s">
        <v>148</v>
      </c>
      <c r="G133" s="38"/>
      <c r="H133" s="38"/>
      <c r="I133" s="231"/>
      <c r="J133" s="38"/>
      <c r="K133" s="38"/>
      <c r="L133" s="42"/>
      <c r="M133" s="232"/>
      <c r="N133" s="233"/>
      <c r="O133" s="89"/>
      <c r="P133" s="89"/>
      <c r="Q133" s="89"/>
      <c r="R133" s="89"/>
      <c r="S133" s="89"/>
      <c r="T133" s="90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122</v>
      </c>
      <c r="AU133" s="15" t="s">
        <v>85</v>
      </c>
    </row>
    <row r="134" s="2" customFormat="1" ht="37.8" customHeight="1">
      <c r="A134" s="36"/>
      <c r="B134" s="37"/>
      <c r="C134" s="216" t="s">
        <v>149</v>
      </c>
      <c r="D134" s="216" t="s">
        <v>116</v>
      </c>
      <c r="E134" s="217" t="s">
        <v>150</v>
      </c>
      <c r="F134" s="218" t="s">
        <v>151</v>
      </c>
      <c r="G134" s="219" t="s">
        <v>134</v>
      </c>
      <c r="H134" s="220">
        <v>5250</v>
      </c>
      <c r="I134" s="221"/>
      <c r="J134" s="222">
        <f>ROUND(I134*H134,2)</f>
        <v>0</v>
      </c>
      <c r="K134" s="218" t="s">
        <v>128</v>
      </c>
      <c r="L134" s="42"/>
      <c r="M134" s="223" t="s">
        <v>1</v>
      </c>
      <c r="N134" s="224" t="s">
        <v>40</v>
      </c>
      <c r="O134" s="89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7" t="s">
        <v>120</v>
      </c>
      <c r="AT134" s="227" t="s">
        <v>116</v>
      </c>
      <c r="AU134" s="227" t="s">
        <v>85</v>
      </c>
      <c r="AY134" s="15" t="s">
        <v>114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5" t="s">
        <v>83</v>
      </c>
      <c r="BK134" s="228">
        <f>ROUND(I134*H134,2)</f>
        <v>0</v>
      </c>
      <c r="BL134" s="15" t="s">
        <v>120</v>
      </c>
      <c r="BM134" s="227" t="s">
        <v>152</v>
      </c>
    </row>
    <row r="135" s="2" customFormat="1">
      <c r="A135" s="36"/>
      <c r="B135" s="37"/>
      <c r="C135" s="38"/>
      <c r="D135" s="229" t="s">
        <v>122</v>
      </c>
      <c r="E135" s="38"/>
      <c r="F135" s="230" t="s">
        <v>153</v>
      </c>
      <c r="G135" s="38"/>
      <c r="H135" s="38"/>
      <c r="I135" s="231"/>
      <c r="J135" s="38"/>
      <c r="K135" s="38"/>
      <c r="L135" s="42"/>
      <c r="M135" s="232"/>
      <c r="N135" s="233"/>
      <c r="O135" s="89"/>
      <c r="P135" s="89"/>
      <c r="Q135" s="89"/>
      <c r="R135" s="89"/>
      <c r="S135" s="89"/>
      <c r="T135" s="90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122</v>
      </c>
      <c r="AU135" s="15" t="s">
        <v>85</v>
      </c>
    </row>
    <row r="136" s="13" customFormat="1">
      <c r="A136" s="13"/>
      <c r="B136" s="235"/>
      <c r="C136" s="236"/>
      <c r="D136" s="229" t="s">
        <v>142</v>
      </c>
      <c r="E136" s="236"/>
      <c r="F136" s="238" t="s">
        <v>154</v>
      </c>
      <c r="G136" s="236"/>
      <c r="H136" s="239">
        <v>5250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5" t="s">
        <v>142</v>
      </c>
      <c r="AU136" s="245" t="s">
        <v>85</v>
      </c>
      <c r="AV136" s="13" t="s">
        <v>85</v>
      </c>
      <c r="AW136" s="13" t="s">
        <v>4</v>
      </c>
      <c r="AX136" s="13" t="s">
        <v>83</v>
      </c>
      <c r="AY136" s="245" t="s">
        <v>114</v>
      </c>
    </row>
    <row r="137" s="2" customFormat="1" ht="24.15" customHeight="1">
      <c r="A137" s="36"/>
      <c r="B137" s="37"/>
      <c r="C137" s="216" t="s">
        <v>155</v>
      </c>
      <c r="D137" s="216" t="s">
        <v>116</v>
      </c>
      <c r="E137" s="217" t="s">
        <v>156</v>
      </c>
      <c r="F137" s="218" t="s">
        <v>157</v>
      </c>
      <c r="G137" s="219" t="s">
        <v>134</v>
      </c>
      <c r="H137" s="220">
        <v>525</v>
      </c>
      <c r="I137" s="221"/>
      <c r="J137" s="222">
        <f>ROUND(I137*H137,2)</f>
        <v>0</v>
      </c>
      <c r="K137" s="218" t="s">
        <v>1</v>
      </c>
      <c r="L137" s="42"/>
      <c r="M137" s="223" t="s">
        <v>1</v>
      </c>
      <c r="N137" s="224" t="s">
        <v>40</v>
      </c>
      <c r="O137" s="89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7" t="s">
        <v>120</v>
      </c>
      <c r="AT137" s="227" t="s">
        <v>116</v>
      </c>
      <c r="AU137" s="227" t="s">
        <v>85</v>
      </c>
      <c r="AY137" s="15" t="s">
        <v>114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5" t="s">
        <v>83</v>
      </c>
      <c r="BK137" s="228">
        <f>ROUND(I137*H137,2)</f>
        <v>0</v>
      </c>
      <c r="BL137" s="15" t="s">
        <v>120</v>
      </c>
      <c r="BM137" s="227" t="s">
        <v>158</v>
      </c>
    </row>
    <row r="138" s="2" customFormat="1">
      <c r="A138" s="36"/>
      <c r="B138" s="37"/>
      <c r="C138" s="38"/>
      <c r="D138" s="229" t="s">
        <v>122</v>
      </c>
      <c r="E138" s="38"/>
      <c r="F138" s="230" t="s">
        <v>159</v>
      </c>
      <c r="G138" s="38"/>
      <c r="H138" s="38"/>
      <c r="I138" s="231"/>
      <c r="J138" s="38"/>
      <c r="K138" s="38"/>
      <c r="L138" s="42"/>
      <c r="M138" s="232"/>
      <c r="N138" s="233"/>
      <c r="O138" s="89"/>
      <c r="P138" s="89"/>
      <c r="Q138" s="89"/>
      <c r="R138" s="89"/>
      <c r="S138" s="89"/>
      <c r="T138" s="90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122</v>
      </c>
      <c r="AU138" s="15" t="s">
        <v>85</v>
      </c>
    </row>
    <row r="139" s="13" customFormat="1">
      <c r="A139" s="13"/>
      <c r="B139" s="235"/>
      <c r="C139" s="236"/>
      <c r="D139" s="229" t="s">
        <v>142</v>
      </c>
      <c r="E139" s="237" t="s">
        <v>1</v>
      </c>
      <c r="F139" s="238" t="s">
        <v>143</v>
      </c>
      <c r="G139" s="236"/>
      <c r="H139" s="239">
        <v>525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5" t="s">
        <v>142</v>
      </c>
      <c r="AU139" s="245" t="s">
        <v>85</v>
      </c>
      <c r="AV139" s="13" t="s">
        <v>85</v>
      </c>
      <c r="AW139" s="13" t="s">
        <v>32</v>
      </c>
      <c r="AX139" s="13" t="s">
        <v>83</v>
      </c>
      <c r="AY139" s="245" t="s">
        <v>114</v>
      </c>
    </row>
    <row r="140" s="2" customFormat="1" ht="16.5" customHeight="1">
      <c r="A140" s="36"/>
      <c r="B140" s="37"/>
      <c r="C140" s="216" t="s">
        <v>160</v>
      </c>
      <c r="D140" s="216" t="s">
        <v>116</v>
      </c>
      <c r="E140" s="217" t="s">
        <v>161</v>
      </c>
      <c r="F140" s="218" t="s">
        <v>162</v>
      </c>
      <c r="G140" s="219" t="s">
        <v>134</v>
      </c>
      <c r="H140" s="220">
        <v>1050</v>
      </c>
      <c r="I140" s="221"/>
      <c r="J140" s="222">
        <f>ROUND(I140*H140,2)</f>
        <v>0</v>
      </c>
      <c r="K140" s="218" t="s">
        <v>1</v>
      </c>
      <c r="L140" s="42"/>
      <c r="M140" s="223" t="s">
        <v>1</v>
      </c>
      <c r="N140" s="224" t="s">
        <v>40</v>
      </c>
      <c r="O140" s="89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7" t="s">
        <v>120</v>
      </c>
      <c r="AT140" s="227" t="s">
        <v>116</v>
      </c>
      <c r="AU140" s="227" t="s">
        <v>85</v>
      </c>
      <c r="AY140" s="15" t="s">
        <v>114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5" t="s">
        <v>83</v>
      </c>
      <c r="BK140" s="228">
        <f>ROUND(I140*H140,2)</f>
        <v>0</v>
      </c>
      <c r="BL140" s="15" t="s">
        <v>120</v>
      </c>
      <c r="BM140" s="227" t="s">
        <v>163</v>
      </c>
    </row>
    <row r="141" s="2" customFormat="1">
      <c r="A141" s="36"/>
      <c r="B141" s="37"/>
      <c r="C141" s="38"/>
      <c r="D141" s="229" t="s">
        <v>122</v>
      </c>
      <c r="E141" s="38"/>
      <c r="F141" s="230" t="s">
        <v>164</v>
      </c>
      <c r="G141" s="38"/>
      <c r="H141" s="38"/>
      <c r="I141" s="231"/>
      <c r="J141" s="38"/>
      <c r="K141" s="38"/>
      <c r="L141" s="42"/>
      <c r="M141" s="232"/>
      <c r="N141" s="233"/>
      <c r="O141" s="89"/>
      <c r="P141" s="89"/>
      <c r="Q141" s="89"/>
      <c r="R141" s="89"/>
      <c r="S141" s="89"/>
      <c r="T141" s="90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122</v>
      </c>
      <c r="AU141" s="15" t="s">
        <v>85</v>
      </c>
    </row>
    <row r="142" s="2" customFormat="1" ht="21.75" customHeight="1">
      <c r="A142" s="36"/>
      <c r="B142" s="37"/>
      <c r="C142" s="216" t="s">
        <v>165</v>
      </c>
      <c r="D142" s="216" t="s">
        <v>116</v>
      </c>
      <c r="E142" s="217" t="s">
        <v>166</v>
      </c>
      <c r="F142" s="218" t="s">
        <v>167</v>
      </c>
      <c r="G142" s="219" t="s">
        <v>168</v>
      </c>
      <c r="H142" s="220">
        <v>1890</v>
      </c>
      <c r="I142" s="221"/>
      <c r="J142" s="222">
        <f>ROUND(I142*H142,2)</f>
        <v>0</v>
      </c>
      <c r="K142" s="218" t="s">
        <v>1</v>
      </c>
      <c r="L142" s="42"/>
      <c r="M142" s="223" t="s">
        <v>1</v>
      </c>
      <c r="N142" s="224" t="s">
        <v>40</v>
      </c>
      <c r="O142" s="89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7" t="s">
        <v>120</v>
      </c>
      <c r="AT142" s="227" t="s">
        <v>116</v>
      </c>
      <c r="AU142" s="227" t="s">
        <v>85</v>
      </c>
      <c r="AY142" s="15" t="s">
        <v>114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5" t="s">
        <v>83</v>
      </c>
      <c r="BK142" s="228">
        <f>ROUND(I142*H142,2)</f>
        <v>0</v>
      </c>
      <c r="BL142" s="15" t="s">
        <v>120</v>
      </c>
      <c r="BM142" s="227" t="s">
        <v>169</v>
      </c>
    </row>
    <row r="143" s="2" customFormat="1">
      <c r="A143" s="36"/>
      <c r="B143" s="37"/>
      <c r="C143" s="38"/>
      <c r="D143" s="229" t="s">
        <v>122</v>
      </c>
      <c r="E143" s="38"/>
      <c r="F143" s="230" t="s">
        <v>167</v>
      </c>
      <c r="G143" s="38"/>
      <c r="H143" s="38"/>
      <c r="I143" s="231"/>
      <c r="J143" s="38"/>
      <c r="K143" s="38"/>
      <c r="L143" s="42"/>
      <c r="M143" s="232"/>
      <c r="N143" s="233"/>
      <c r="O143" s="89"/>
      <c r="P143" s="89"/>
      <c r="Q143" s="89"/>
      <c r="R143" s="89"/>
      <c r="S143" s="89"/>
      <c r="T143" s="90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122</v>
      </c>
      <c r="AU143" s="15" t="s">
        <v>85</v>
      </c>
    </row>
    <row r="144" s="13" customFormat="1">
      <c r="A144" s="13"/>
      <c r="B144" s="235"/>
      <c r="C144" s="236"/>
      <c r="D144" s="229" t="s">
        <v>142</v>
      </c>
      <c r="E144" s="237" t="s">
        <v>1</v>
      </c>
      <c r="F144" s="238" t="s">
        <v>170</v>
      </c>
      <c r="G144" s="236"/>
      <c r="H144" s="239">
        <v>1890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5" t="s">
        <v>142</v>
      </c>
      <c r="AU144" s="245" t="s">
        <v>85</v>
      </c>
      <c r="AV144" s="13" t="s">
        <v>85</v>
      </c>
      <c r="AW144" s="13" t="s">
        <v>32</v>
      </c>
      <c r="AX144" s="13" t="s">
        <v>83</v>
      </c>
      <c r="AY144" s="245" t="s">
        <v>114</v>
      </c>
    </row>
    <row r="145" s="2" customFormat="1" ht="24.15" customHeight="1">
      <c r="A145" s="36"/>
      <c r="B145" s="37"/>
      <c r="C145" s="216" t="s">
        <v>171</v>
      </c>
      <c r="D145" s="216" t="s">
        <v>116</v>
      </c>
      <c r="E145" s="217" t="s">
        <v>172</v>
      </c>
      <c r="F145" s="218" t="s">
        <v>173</v>
      </c>
      <c r="G145" s="219" t="s">
        <v>174</v>
      </c>
      <c r="H145" s="220">
        <v>1</v>
      </c>
      <c r="I145" s="221"/>
      <c r="J145" s="222">
        <f>ROUND(I145*H145,2)</f>
        <v>0</v>
      </c>
      <c r="K145" s="218" t="s">
        <v>1</v>
      </c>
      <c r="L145" s="42"/>
      <c r="M145" s="223" t="s">
        <v>1</v>
      </c>
      <c r="N145" s="224" t="s">
        <v>40</v>
      </c>
      <c r="O145" s="89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7" t="s">
        <v>120</v>
      </c>
      <c r="AT145" s="227" t="s">
        <v>116</v>
      </c>
      <c r="AU145" s="227" t="s">
        <v>85</v>
      </c>
      <c r="AY145" s="15" t="s">
        <v>114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5" t="s">
        <v>83</v>
      </c>
      <c r="BK145" s="228">
        <f>ROUND(I145*H145,2)</f>
        <v>0</v>
      </c>
      <c r="BL145" s="15" t="s">
        <v>120</v>
      </c>
      <c r="BM145" s="227" t="s">
        <v>175</v>
      </c>
    </row>
    <row r="146" s="2" customFormat="1">
      <c r="A146" s="36"/>
      <c r="B146" s="37"/>
      <c r="C146" s="38"/>
      <c r="D146" s="229" t="s">
        <v>122</v>
      </c>
      <c r="E146" s="38"/>
      <c r="F146" s="230" t="s">
        <v>173</v>
      </c>
      <c r="G146" s="38"/>
      <c r="H146" s="38"/>
      <c r="I146" s="231"/>
      <c r="J146" s="38"/>
      <c r="K146" s="38"/>
      <c r="L146" s="42"/>
      <c r="M146" s="246"/>
      <c r="N146" s="247"/>
      <c r="O146" s="248"/>
      <c r="P146" s="248"/>
      <c r="Q146" s="248"/>
      <c r="R146" s="248"/>
      <c r="S146" s="248"/>
      <c r="T146" s="249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122</v>
      </c>
      <c r="AU146" s="15" t="s">
        <v>85</v>
      </c>
    </row>
    <row r="147" s="2" customFormat="1" ht="6.96" customHeight="1">
      <c r="A147" s="36"/>
      <c r="B147" s="64"/>
      <c r="C147" s="65"/>
      <c r="D147" s="65"/>
      <c r="E147" s="65"/>
      <c r="F147" s="65"/>
      <c r="G147" s="65"/>
      <c r="H147" s="65"/>
      <c r="I147" s="65"/>
      <c r="J147" s="65"/>
      <c r="K147" s="65"/>
      <c r="L147" s="42"/>
      <c r="M147" s="36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</row>
  </sheetData>
  <sheetProtection sheet="1" autoFilter="0" formatColumns="0" formatRows="0" objects="1" scenarios="1" spinCount="100000" saltValue="nm63hehAtXOI/fikkBI6OmbCR0QIUtfdjvDUoOjfZjFNITalzKsqX2tx7kQzDCO0/E21P6ypvZ7CL+lEE/MG7g==" hashValue="4cRJTSYfe5KF4uV6ZbRO/YMFy3Nc1EQYJIMqPRxerPOoqXNOvM2uC7m+Ud8r8qghw8YrbCWJ3VfMNi5mvnEGFw==" algorithmName="SHA-512" password="CC35"/>
  <autoFilter ref="C117:K146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88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85</v>
      </c>
    </row>
    <row r="4" s="1" customFormat="1" ht="24.96" customHeight="1">
      <c r="B4" s="18"/>
      <c r="D4" s="136" t="s">
        <v>89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DVT Loučka, Branky – těžba sedimentů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90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176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177</v>
      </c>
      <c r="G12" s="36"/>
      <c r="H12" s="36"/>
      <c r="I12" s="138" t="s">
        <v>22</v>
      </c>
      <c r="J12" s="142" t="str">
        <f>'Rekapitulace stavby'!AN8</f>
        <v>1. 12. 2022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1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26</v>
      </c>
      <c r="F15" s="36"/>
      <c r="G15" s="36"/>
      <c r="H15" s="36"/>
      <c r="I15" s="138" t="s">
        <v>27</v>
      </c>
      <c r="J15" s="141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28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27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30</v>
      </c>
      <c r="E20" s="36"/>
      <c r="F20" s="36"/>
      <c r="G20" s="36"/>
      <c r="H20" s="36"/>
      <c r="I20" s="138" t="s">
        <v>25</v>
      </c>
      <c r="J20" s="141" t="s">
        <v>1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31</v>
      </c>
      <c r="F21" s="36"/>
      <c r="G21" s="36"/>
      <c r="H21" s="36"/>
      <c r="I21" s="138" t="s">
        <v>27</v>
      </c>
      <c r="J21" s="141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33</v>
      </c>
      <c r="E23" s="36"/>
      <c r="F23" s="36"/>
      <c r="G23" s="36"/>
      <c r="H23" s="36"/>
      <c r="I23" s="138" t="s">
        <v>25</v>
      </c>
      <c r="J23" s="141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">
        <v>31</v>
      </c>
      <c r="F24" s="36"/>
      <c r="G24" s="36"/>
      <c r="H24" s="36"/>
      <c r="I24" s="138" t="s">
        <v>27</v>
      </c>
      <c r="J24" s="141" t="s">
        <v>1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34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35</v>
      </c>
      <c r="E30" s="36"/>
      <c r="F30" s="36"/>
      <c r="G30" s="36"/>
      <c r="H30" s="36"/>
      <c r="I30" s="36"/>
      <c r="J30" s="149">
        <f>ROUND(J117,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37</v>
      </c>
      <c r="G32" s="36"/>
      <c r="H32" s="36"/>
      <c r="I32" s="150" t="s">
        <v>36</v>
      </c>
      <c r="J32" s="150" t="s">
        <v>38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39</v>
      </c>
      <c r="E33" s="138" t="s">
        <v>40</v>
      </c>
      <c r="F33" s="152">
        <f>ROUND((SUM(BE117:BE157)),  2)</f>
        <v>0</v>
      </c>
      <c r="G33" s="36"/>
      <c r="H33" s="36"/>
      <c r="I33" s="153">
        <v>0.20999999999999999</v>
      </c>
      <c r="J33" s="152">
        <f>ROUND(((SUM(BE117:BE157))*I33),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41</v>
      </c>
      <c r="F34" s="152">
        <f>ROUND((SUM(BF117:BF157)),  2)</f>
        <v>0</v>
      </c>
      <c r="G34" s="36"/>
      <c r="H34" s="36"/>
      <c r="I34" s="153">
        <v>0.14999999999999999</v>
      </c>
      <c r="J34" s="152">
        <f>ROUND(((SUM(BF117:BF157))*I34),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42</v>
      </c>
      <c r="F35" s="152">
        <f>ROUND((SUM(BG117:BG157)),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43</v>
      </c>
      <c r="F36" s="152">
        <f>ROUND((SUM(BH117:BH157)),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44</v>
      </c>
      <c r="F37" s="152">
        <f>ROUND((SUM(BI117:BI157)),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45</v>
      </c>
      <c r="E39" s="156"/>
      <c r="F39" s="156"/>
      <c r="G39" s="157" t="s">
        <v>46</v>
      </c>
      <c r="H39" s="158" t="s">
        <v>47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48</v>
      </c>
      <c r="E50" s="162"/>
      <c r="F50" s="162"/>
      <c r="G50" s="161" t="s">
        <v>49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50</v>
      </c>
      <c r="E61" s="164"/>
      <c r="F61" s="165" t="s">
        <v>51</v>
      </c>
      <c r="G61" s="163" t="s">
        <v>50</v>
      </c>
      <c r="H61" s="164"/>
      <c r="I61" s="164"/>
      <c r="J61" s="166" t="s">
        <v>51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52</v>
      </c>
      <c r="E65" s="167"/>
      <c r="F65" s="167"/>
      <c r="G65" s="161" t="s">
        <v>53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50</v>
      </c>
      <c r="E76" s="164"/>
      <c r="F76" s="165" t="s">
        <v>51</v>
      </c>
      <c r="G76" s="163" t="s">
        <v>50</v>
      </c>
      <c r="H76" s="164"/>
      <c r="I76" s="164"/>
      <c r="J76" s="166" t="s">
        <v>51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92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DVT Loučka, Branky – těžba sedimentů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90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VON - vedlejší náklady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Drahotuše</v>
      </c>
      <c r="G89" s="38"/>
      <c r="H89" s="38"/>
      <c r="I89" s="30" t="s">
        <v>22</v>
      </c>
      <c r="J89" s="77" t="str">
        <f>IF(J12="","",J12)</f>
        <v>1. 12. 2022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>Povodí Moravy, s.p.</v>
      </c>
      <c r="G91" s="38"/>
      <c r="H91" s="38"/>
      <c r="I91" s="30" t="s">
        <v>30</v>
      </c>
      <c r="J91" s="34" t="str">
        <f>E21</f>
        <v>Ing. Tomáš Pecival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28</v>
      </c>
      <c r="D92" s="38"/>
      <c r="E92" s="38"/>
      <c r="F92" s="25" t="str">
        <f>IF(E18="","",E18)</f>
        <v>Vyplň údaj</v>
      </c>
      <c r="G92" s="38"/>
      <c r="H92" s="38"/>
      <c r="I92" s="30" t="s">
        <v>33</v>
      </c>
      <c r="J92" s="34" t="str">
        <f>E24</f>
        <v>Ing. Tomáš Pecival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93</v>
      </c>
      <c r="D94" s="174"/>
      <c r="E94" s="174"/>
      <c r="F94" s="174"/>
      <c r="G94" s="174"/>
      <c r="H94" s="174"/>
      <c r="I94" s="174"/>
      <c r="J94" s="175" t="s">
        <v>94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95</v>
      </c>
      <c r="D96" s="38"/>
      <c r="E96" s="38"/>
      <c r="F96" s="38"/>
      <c r="G96" s="38"/>
      <c r="H96" s="38"/>
      <c r="I96" s="38"/>
      <c r="J96" s="108">
        <f>J117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96</v>
      </c>
    </row>
    <row r="97" s="9" customFormat="1" ht="24.96" customHeight="1">
      <c r="A97" s="9"/>
      <c r="B97" s="177"/>
      <c r="C97" s="178"/>
      <c r="D97" s="179" t="s">
        <v>178</v>
      </c>
      <c r="E97" s="180"/>
      <c r="F97" s="180"/>
      <c r="G97" s="180"/>
      <c r="H97" s="180"/>
      <c r="I97" s="180"/>
      <c r="J97" s="181">
        <f>J118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6"/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="2" customFormat="1" ht="6.96" customHeight="1">
      <c r="A99" s="36"/>
      <c r="B99" s="64"/>
      <c r="C99" s="65"/>
      <c r="D99" s="65"/>
      <c r="E99" s="65"/>
      <c r="F99" s="65"/>
      <c r="G99" s="65"/>
      <c r="H99" s="65"/>
      <c r="I99" s="65"/>
      <c r="J99" s="65"/>
      <c r="K99" s="65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3" s="2" customFormat="1" ht="6.96" customHeight="1">
      <c r="A103" s="36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24.96" customHeight="1">
      <c r="A104" s="36"/>
      <c r="B104" s="37"/>
      <c r="C104" s="21" t="s">
        <v>99</v>
      </c>
      <c r="D104" s="38"/>
      <c r="E104" s="38"/>
      <c r="F104" s="38"/>
      <c r="G104" s="38"/>
      <c r="H104" s="38"/>
      <c r="I104" s="38"/>
      <c r="J104" s="38"/>
      <c r="K104" s="38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37"/>
      <c r="C105" s="38"/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12" customHeight="1">
      <c r="A106" s="36"/>
      <c r="B106" s="37"/>
      <c r="C106" s="30" t="s">
        <v>16</v>
      </c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6.5" customHeight="1">
      <c r="A107" s="36"/>
      <c r="B107" s="37"/>
      <c r="C107" s="38"/>
      <c r="D107" s="38"/>
      <c r="E107" s="172" t="str">
        <f>E7</f>
        <v>DVT Loučka, Branky – těžba sedimentů</v>
      </c>
      <c r="F107" s="30"/>
      <c r="G107" s="30"/>
      <c r="H107" s="30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90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8"/>
      <c r="D109" s="38"/>
      <c r="E109" s="74" t="str">
        <f>E9</f>
        <v>VON - vedlejší náklady</v>
      </c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8"/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20</v>
      </c>
      <c r="D111" s="38"/>
      <c r="E111" s="38"/>
      <c r="F111" s="25" t="str">
        <f>F12</f>
        <v>Drahotuše</v>
      </c>
      <c r="G111" s="38"/>
      <c r="H111" s="38"/>
      <c r="I111" s="30" t="s">
        <v>22</v>
      </c>
      <c r="J111" s="77" t="str">
        <f>IF(J12="","",J12)</f>
        <v>1. 12. 2022</v>
      </c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5.15" customHeight="1">
      <c r="A113" s="36"/>
      <c r="B113" s="37"/>
      <c r="C113" s="30" t="s">
        <v>24</v>
      </c>
      <c r="D113" s="38"/>
      <c r="E113" s="38"/>
      <c r="F113" s="25" t="str">
        <f>E15</f>
        <v>Povodí Moravy, s.p.</v>
      </c>
      <c r="G113" s="38"/>
      <c r="H113" s="38"/>
      <c r="I113" s="30" t="s">
        <v>30</v>
      </c>
      <c r="J113" s="34" t="str">
        <f>E21</f>
        <v>Ing. Tomáš Pecival</v>
      </c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5.15" customHeight="1">
      <c r="A114" s="36"/>
      <c r="B114" s="37"/>
      <c r="C114" s="30" t="s">
        <v>28</v>
      </c>
      <c r="D114" s="38"/>
      <c r="E114" s="38"/>
      <c r="F114" s="25" t="str">
        <f>IF(E18="","",E18)</f>
        <v>Vyplň údaj</v>
      </c>
      <c r="G114" s="38"/>
      <c r="H114" s="38"/>
      <c r="I114" s="30" t="s">
        <v>33</v>
      </c>
      <c r="J114" s="34" t="str">
        <f>E24</f>
        <v>Ing. Tomáš Pecival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0.32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11" customFormat="1" ht="29.28" customHeight="1">
      <c r="A116" s="189"/>
      <c r="B116" s="190"/>
      <c r="C116" s="191" t="s">
        <v>100</v>
      </c>
      <c r="D116" s="192" t="s">
        <v>60</v>
      </c>
      <c r="E116" s="192" t="s">
        <v>56</v>
      </c>
      <c r="F116" s="192" t="s">
        <v>57</v>
      </c>
      <c r="G116" s="192" t="s">
        <v>101</v>
      </c>
      <c r="H116" s="192" t="s">
        <v>102</v>
      </c>
      <c r="I116" s="192" t="s">
        <v>103</v>
      </c>
      <c r="J116" s="192" t="s">
        <v>94</v>
      </c>
      <c r="K116" s="193" t="s">
        <v>104</v>
      </c>
      <c r="L116" s="194"/>
      <c r="M116" s="98" t="s">
        <v>1</v>
      </c>
      <c r="N116" s="99" t="s">
        <v>39</v>
      </c>
      <c r="O116" s="99" t="s">
        <v>105</v>
      </c>
      <c r="P116" s="99" t="s">
        <v>106</v>
      </c>
      <c r="Q116" s="99" t="s">
        <v>107</v>
      </c>
      <c r="R116" s="99" t="s">
        <v>108</v>
      </c>
      <c r="S116" s="99" t="s">
        <v>109</v>
      </c>
      <c r="T116" s="100" t="s">
        <v>110</v>
      </c>
      <c r="U116" s="189"/>
      <c r="V116" s="189"/>
      <c r="W116" s="189"/>
      <c r="X116" s="189"/>
      <c r="Y116" s="189"/>
      <c r="Z116" s="189"/>
      <c r="AA116" s="189"/>
      <c r="AB116" s="189"/>
      <c r="AC116" s="189"/>
      <c r="AD116" s="189"/>
      <c r="AE116" s="189"/>
    </row>
    <row r="117" s="2" customFormat="1" ht="22.8" customHeight="1">
      <c r="A117" s="36"/>
      <c r="B117" s="37"/>
      <c r="C117" s="105" t="s">
        <v>111</v>
      </c>
      <c r="D117" s="38"/>
      <c r="E117" s="38"/>
      <c r="F117" s="38"/>
      <c r="G117" s="38"/>
      <c r="H117" s="38"/>
      <c r="I117" s="38"/>
      <c r="J117" s="195">
        <f>BK117</f>
        <v>0</v>
      </c>
      <c r="K117" s="38"/>
      <c r="L117" s="42"/>
      <c r="M117" s="101"/>
      <c r="N117" s="196"/>
      <c r="O117" s="102"/>
      <c r="P117" s="197">
        <f>P118</f>
        <v>0</v>
      </c>
      <c r="Q117" s="102"/>
      <c r="R117" s="197">
        <f>R118</f>
        <v>0</v>
      </c>
      <c r="S117" s="102"/>
      <c r="T117" s="198">
        <f>T118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74</v>
      </c>
      <c r="AU117" s="15" t="s">
        <v>96</v>
      </c>
      <c r="BK117" s="199">
        <f>BK118</f>
        <v>0</v>
      </c>
    </row>
    <row r="118" s="12" customFormat="1" ht="25.92" customHeight="1">
      <c r="A118" s="12"/>
      <c r="B118" s="200"/>
      <c r="C118" s="201"/>
      <c r="D118" s="202" t="s">
        <v>74</v>
      </c>
      <c r="E118" s="203" t="s">
        <v>179</v>
      </c>
      <c r="F118" s="203" t="s">
        <v>180</v>
      </c>
      <c r="G118" s="201"/>
      <c r="H118" s="201"/>
      <c r="I118" s="204"/>
      <c r="J118" s="205">
        <f>BK118</f>
        <v>0</v>
      </c>
      <c r="K118" s="201"/>
      <c r="L118" s="206"/>
      <c r="M118" s="207"/>
      <c r="N118" s="208"/>
      <c r="O118" s="208"/>
      <c r="P118" s="209">
        <f>SUM(P119:P157)</f>
        <v>0</v>
      </c>
      <c r="Q118" s="208"/>
      <c r="R118" s="209">
        <f>SUM(R119:R157)</f>
        <v>0</v>
      </c>
      <c r="S118" s="208"/>
      <c r="T118" s="210">
        <f>SUM(T119:T157)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1" t="s">
        <v>144</v>
      </c>
      <c r="AT118" s="212" t="s">
        <v>74</v>
      </c>
      <c r="AU118" s="212" t="s">
        <v>75</v>
      </c>
      <c r="AY118" s="211" t="s">
        <v>114</v>
      </c>
      <c r="BK118" s="213">
        <f>SUM(BK119:BK157)</f>
        <v>0</v>
      </c>
    </row>
    <row r="119" s="2" customFormat="1" ht="16.5" customHeight="1">
      <c r="A119" s="36"/>
      <c r="B119" s="37"/>
      <c r="C119" s="216" t="s">
        <v>83</v>
      </c>
      <c r="D119" s="216" t="s">
        <v>116</v>
      </c>
      <c r="E119" s="217" t="s">
        <v>172</v>
      </c>
      <c r="F119" s="218" t="s">
        <v>181</v>
      </c>
      <c r="G119" s="219" t="s">
        <v>182</v>
      </c>
      <c r="H119" s="220">
        <v>1</v>
      </c>
      <c r="I119" s="221"/>
      <c r="J119" s="222">
        <f>ROUND(I119*H119,2)</f>
        <v>0</v>
      </c>
      <c r="K119" s="218" t="s">
        <v>1</v>
      </c>
      <c r="L119" s="42"/>
      <c r="M119" s="223" t="s">
        <v>1</v>
      </c>
      <c r="N119" s="224" t="s">
        <v>40</v>
      </c>
      <c r="O119" s="89"/>
      <c r="P119" s="225">
        <f>O119*H119</f>
        <v>0</v>
      </c>
      <c r="Q119" s="225">
        <v>0</v>
      </c>
      <c r="R119" s="225">
        <f>Q119*H119</f>
        <v>0</v>
      </c>
      <c r="S119" s="225">
        <v>0</v>
      </c>
      <c r="T119" s="226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27" t="s">
        <v>183</v>
      </c>
      <c r="AT119" s="227" t="s">
        <v>116</v>
      </c>
      <c r="AU119" s="227" t="s">
        <v>83</v>
      </c>
      <c r="AY119" s="15" t="s">
        <v>114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15" t="s">
        <v>83</v>
      </c>
      <c r="BK119" s="228">
        <f>ROUND(I119*H119,2)</f>
        <v>0</v>
      </c>
      <c r="BL119" s="15" t="s">
        <v>183</v>
      </c>
      <c r="BM119" s="227" t="s">
        <v>184</v>
      </c>
    </row>
    <row r="120" s="2" customFormat="1">
      <c r="A120" s="36"/>
      <c r="B120" s="37"/>
      <c r="C120" s="38"/>
      <c r="D120" s="229" t="s">
        <v>122</v>
      </c>
      <c r="E120" s="38"/>
      <c r="F120" s="230" t="s">
        <v>185</v>
      </c>
      <c r="G120" s="38"/>
      <c r="H120" s="38"/>
      <c r="I120" s="231"/>
      <c r="J120" s="38"/>
      <c r="K120" s="38"/>
      <c r="L120" s="42"/>
      <c r="M120" s="232"/>
      <c r="N120" s="233"/>
      <c r="O120" s="89"/>
      <c r="P120" s="89"/>
      <c r="Q120" s="89"/>
      <c r="R120" s="89"/>
      <c r="S120" s="89"/>
      <c r="T120" s="90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122</v>
      </c>
      <c r="AU120" s="15" t="s">
        <v>83</v>
      </c>
    </row>
    <row r="121" s="2" customFormat="1" ht="21.75" customHeight="1">
      <c r="A121" s="36"/>
      <c r="B121" s="37"/>
      <c r="C121" s="216" t="s">
        <v>85</v>
      </c>
      <c r="D121" s="216" t="s">
        <v>116</v>
      </c>
      <c r="E121" s="217" t="s">
        <v>186</v>
      </c>
      <c r="F121" s="218" t="s">
        <v>187</v>
      </c>
      <c r="G121" s="219" t="s">
        <v>182</v>
      </c>
      <c r="H121" s="220">
        <v>1</v>
      </c>
      <c r="I121" s="221"/>
      <c r="J121" s="222">
        <f>ROUND(I121*H121,2)</f>
        <v>0</v>
      </c>
      <c r="K121" s="218" t="s">
        <v>1</v>
      </c>
      <c r="L121" s="42"/>
      <c r="M121" s="223" t="s">
        <v>1</v>
      </c>
      <c r="N121" s="224" t="s">
        <v>40</v>
      </c>
      <c r="O121" s="89"/>
      <c r="P121" s="225">
        <f>O121*H121</f>
        <v>0</v>
      </c>
      <c r="Q121" s="225">
        <v>0</v>
      </c>
      <c r="R121" s="225">
        <f>Q121*H121</f>
        <v>0</v>
      </c>
      <c r="S121" s="225">
        <v>0</v>
      </c>
      <c r="T121" s="226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27" t="s">
        <v>183</v>
      </c>
      <c r="AT121" s="227" t="s">
        <v>116</v>
      </c>
      <c r="AU121" s="227" t="s">
        <v>83</v>
      </c>
      <c r="AY121" s="15" t="s">
        <v>114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15" t="s">
        <v>83</v>
      </c>
      <c r="BK121" s="228">
        <f>ROUND(I121*H121,2)</f>
        <v>0</v>
      </c>
      <c r="BL121" s="15" t="s">
        <v>183</v>
      </c>
      <c r="BM121" s="227" t="s">
        <v>188</v>
      </c>
    </row>
    <row r="122" s="2" customFormat="1">
      <c r="A122" s="36"/>
      <c r="B122" s="37"/>
      <c r="C122" s="38"/>
      <c r="D122" s="229" t="s">
        <v>122</v>
      </c>
      <c r="E122" s="38"/>
      <c r="F122" s="230" t="s">
        <v>187</v>
      </c>
      <c r="G122" s="38"/>
      <c r="H122" s="38"/>
      <c r="I122" s="231"/>
      <c r="J122" s="38"/>
      <c r="K122" s="38"/>
      <c r="L122" s="42"/>
      <c r="M122" s="232"/>
      <c r="N122" s="233"/>
      <c r="O122" s="89"/>
      <c r="P122" s="89"/>
      <c r="Q122" s="89"/>
      <c r="R122" s="89"/>
      <c r="S122" s="89"/>
      <c r="T122" s="90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122</v>
      </c>
      <c r="AU122" s="15" t="s">
        <v>83</v>
      </c>
    </row>
    <row r="123" s="2" customFormat="1">
      <c r="A123" s="36"/>
      <c r="B123" s="37"/>
      <c r="C123" s="38"/>
      <c r="D123" s="229" t="s">
        <v>124</v>
      </c>
      <c r="E123" s="38"/>
      <c r="F123" s="234" t="s">
        <v>189</v>
      </c>
      <c r="G123" s="38"/>
      <c r="H123" s="38"/>
      <c r="I123" s="231"/>
      <c r="J123" s="38"/>
      <c r="K123" s="38"/>
      <c r="L123" s="42"/>
      <c r="M123" s="232"/>
      <c r="N123" s="233"/>
      <c r="O123" s="89"/>
      <c r="P123" s="89"/>
      <c r="Q123" s="89"/>
      <c r="R123" s="89"/>
      <c r="S123" s="89"/>
      <c r="T123" s="90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124</v>
      </c>
      <c r="AU123" s="15" t="s">
        <v>83</v>
      </c>
    </row>
    <row r="124" s="2" customFormat="1" ht="16.5" customHeight="1">
      <c r="A124" s="36"/>
      <c r="B124" s="37"/>
      <c r="C124" s="216" t="s">
        <v>131</v>
      </c>
      <c r="D124" s="216" t="s">
        <v>116</v>
      </c>
      <c r="E124" s="217" t="s">
        <v>190</v>
      </c>
      <c r="F124" s="218" t="s">
        <v>191</v>
      </c>
      <c r="G124" s="219" t="s">
        <v>182</v>
      </c>
      <c r="H124" s="220">
        <v>1</v>
      </c>
      <c r="I124" s="221"/>
      <c r="J124" s="222">
        <f>ROUND(I124*H124,2)</f>
        <v>0</v>
      </c>
      <c r="K124" s="218" t="s">
        <v>1</v>
      </c>
      <c r="L124" s="42"/>
      <c r="M124" s="223" t="s">
        <v>1</v>
      </c>
      <c r="N124" s="224" t="s">
        <v>40</v>
      </c>
      <c r="O124" s="89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27" t="s">
        <v>183</v>
      </c>
      <c r="AT124" s="227" t="s">
        <v>116</v>
      </c>
      <c r="AU124" s="227" t="s">
        <v>83</v>
      </c>
      <c r="AY124" s="15" t="s">
        <v>114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5" t="s">
        <v>83</v>
      </c>
      <c r="BK124" s="228">
        <f>ROUND(I124*H124,2)</f>
        <v>0</v>
      </c>
      <c r="BL124" s="15" t="s">
        <v>183</v>
      </c>
      <c r="BM124" s="227" t="s">
        <v>192</v>
      </c>
    </row>
    <row r="125" s="2" customFormat="1">
      <c r="A125" s="36"/>
      <c r="B125" s="37"/>
      <c r="C125" s="38"/>
      <c r="D125" s="229" t="s">
        <v>122</v>
      </c>
      <c r="E125" s="38"/>
      <c r="F125" s="230" t="s">
        <v>193</v>
      </c>
      <c r="G125" s="38"/>
      <c r="H125" s="38"/>
      <c r="I125" s="231"/>
      <c r="J125" s="38"/>
      <c r="K125" s="38"/>
      <c r="L125" s="42"/>
      <c r="M125" s="232"/>
      <c r="N125" s="233"/>
      <c r="O125" s="89"/>
      <c r="P125" s="89"/>
      <c r="Q125" s="89"/>
      <c r="R125" s="89"/>
      <c r="S125" s="89"/>
      <c r="T125" s="90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122</v>
      </c>
      <c r="AU125" s="15" t="s">
        <v>83</v>
      </c>
    </row>
    <row r="126" s="2" customFormat="1" ht="21.75" customHeight="1">
      <c r="A126" s="36"/>
      <c r="B126" s="37"/>
      <c r="C126" s="216" t="s">
        <v>120</v>
      </c>
      <c r="D126" s="216" t="s">
        <v>116</v>
      </c>
      <c r="E126" s="217" t="s">
        <v>194</v>
      </c>
      <c r="F126" s="218" t="s">
        <v>195</v>
      </c>
      <c r="G126" s="219" t="s">
        <v>182</v>
      </c>
      <c r="H126" s="220">
        <v>1</v>
      </c>
      <c r="I126" s="221"/>
      <c r="J126" s="222">
        <f>ROUND(I126*H126,2)</f>
        <v>0</v>
      </c>
      <c r="K126" s="218" t="s">
        <v>1</v>
      </c>
      <c r="L126" s="42"/>
      <c r="M126" s="223" t="s">
        <v>1</v>
      </c>
      <c r="N126" s="224" t="s">
        <v>40</v>
      </c>
      <c r="O126" s="89"/>
      <c r="P126" s="225">
        <f>O126*H126</f>
        <v>0</v>
      </c>
      <c r="Q126" s="225">
        <v>0</v>
      </c>
      <c r="R126" s="225">
        <f>Q126*H126</f>
        <v>0</v>
      </c>
      <c r="S126" s="225">
        <v>0</v>
      </c>
      <c r="T126" s="226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27" t="s">
        <v>183</v>
      </c>
      <c r="AT126" s="227" t="s">
        <v>116</v>
      </c>
      <c r="AU126" s="227" t="s">
        <v>83</v>
      </c>
      <c r="AY126" s="15" t="s">
        <v>114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5" t="s">
        <v>83</v>
      </c>
      <c r="BK126" s="228">
        <f>ROUND(I126*H126,2)</f>
        <v>0</v>
      </c>
      <c r="BL126" s="15" t="s">
        <v>183</v>
      </c>
      <c r="BM126" s="227" t="s">
        <v>196</v>
      </c>
    </row>
    <row r="127" s="2" customFormat="1">
      <c r="A127" s="36"/>
      <c r="B127" s="37"/>
      <c r="C127" s="38"/>
      <c r="D127" s="229" t="s">
        <v>122</v>
      </c>
      <c r="E127" s="38"/>
      <c r="F127" s="230" t="s">
        <v>195</v>
      </c>
      <c r="G127" s="38"/>
      <c r="H127" s="38"/>
      <c r="I127" s="231"/>
      <c r="J127" s="38"/>
      <c r="K127" s="38"/>
      <c r="L127" s="42"/>
      <c r="M127" s="232"/>
      <c r="N127" s="233"/>
      <c r="O127" s="89"/>
      <c r="P127" s="89"/>
      <c r="Q127" s="89"/>
      <c r="R127" s="89"/>
      <c r="S127" s="89"/>
      <c r="T127" s="90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122</v>
      </c>
      <c r="AU127" s="15" t="s">
        <v>83</v>
      </c>
    </row>
    <row r="128" s="2" customFormat="1">
      <c r="A128" s="36"/>
      <c r="B128" s="37"/>
      <c r="C128" s="38"/>
      <c r="D128" s="229" t="s">
        <v>124</v>
      </c>
      <c r="E128" s="38"/>
      <c r="F128" s="234" t="s">
        <v>197</v>
      </c>
      <c r="G128" s="38"/>
      <c r="H128" s="38"/>
      <c r="I128" s="231"/>
      <c r="J128" s="38"/>
      <c r="K128" s="38"/>
      <c r="L128" s="42"/>
      <c r="M128" s="232"/>
      <c r="N128" s="233"/>
      <c r="O128" s="89"/>
      <c r="P128" s="89"/>
      <c r="Q128" s="89"/>
      <c r="R128" s="89"/>
      <c r="S128" s="89"/>
      <c r="T128" s="90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124</v>
      </c>
      <c r="AU128" s="15" t="s">
        <v>83</v>
      </c>
    </row>
    <row r="129" s="2" customFormat="1" ht="16.5" customHeight="1">
      <c r="A129" s="36"/>
      <c r="B129" s="37"/>
      <c r="C129" s="216" t="s">
        <v>144</v>
      </c>
      <c r="D129" s="216" t="s">
        <v>116</v>
      </c>
      <c r="E129" s="217" t="s">
        <v>198</v>
      </c>
      <c r="F129" s="218" t="s">
        <v>199</v>
      </c>
      <c r="G129" s="219" t="s">
        <v>182</v>
      </c>
      <c r="H129" s="220">
        <v>1</v>
      </c>
      <c r="I129" s="221"/>
      <c r="J129" s="222">
        <f>ROUND(I129*H129,2)</f>
        <v>0</v>
      </c>
      <c r="K129" s="218" t="s">
        <v>1</v>
      </c>
      <c r="L129" s="42"/>
      <c r="M129" s="223" t="s">
        <v>1</v>
      </c>
      <c r="N129" s="224" t="s">
        <v>40</v>
      </c>
      <c r="O129" s="89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27" t="s">
        <v>183</v>
      </c>
      <c r="AT129" s="227" t="s">
        <v>116</v>
      </c>
      <c r="AU129" s="227" t="s">
        <v>83</v>
      </c>
      <c r="AY129" s="15" t="s">
        <v>114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5" t="s">
        <v>83</v>
      </c>
      <c r="BK129" s="228">
        <f>ROUND(I129*H129,2)</f>
        <v>0</v>
      </c>
      <c r="BL129" s="15" t="s">
        <v>183</v>
      </c>
      <c r="BM129" s="227" t="s">
        <v>200</v>
      </c>
    </row>
    <row r="130" s="2" customFormat="1">
      <c r="A130" s="36"/>
      <c r="B130" s="37"/>
      <c r="C130" s="38"/>
      <c r="D130" s="229" t="s">
        <v>122</v>
      </c>
      <c r="E130" s="38"/>
      <c r="F130" s="230" t="s">
        <v>199</v>
      </c>
      <c r="G130" s="38"/>
      <c r="H130" s="38"/>
      <c r="I130" s="231"/>
      <c r="J130" s="38"/>
      <c r="K130" s="38"/>
      <c r="L130" s="42"/>
      <c r="M130" s="232"/>
      <c r="N130" s="233"/>
      <c r="O130" s="89"/>
      <c r="P130" s="89"/>
      <c r="Q130" s="89"/>
      <c r="R130" s="89"/>
      <c r="S130" s="89"/>
      <c r="T130" s="90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122</v>
      </c>
      <c r="AU130" s="15" t="s">
        <v>83</v>
      </c>
    </row>
    <row r="131" s="2" customFormat="1" ht="33" customHeight="1">
      <c r="A131" s="36"/>
      <c r="B131" s="37"/>
      <c r="C131" s="216" t="s">
        <v>149</v>
      </c>
      <c r="D131" s="216" t="s">
        <v>116</v>
      </c>
      <c r="E131" s="217" t="s">
        <v>201</v>
      </c>
      <c r="F131" s="218" t="s">
        <v>202</v>
      </c>
      <c r="G131" s="219" t="s">
        <v>182</v>
      </c>
      <c r="H131" s="220">
        <v>1</v>
      </c>
      <c r="I131" s="221"/>
      <c r="J131" s="222">
        <f>ROUND(I131*H131,2)</f>
        <v>0</v>
      </c>
      <c r="K131" s="218" t="s">
        <v>1</v>
      </c>
      <c r="L131" s="42"/>
      <c r="M131" s="223" t="s">
        <v>1</v>
      </c>
      <c r="N131" s="224" t="s">
        <v>40</v>
      </c>
      <c r="O131" s="89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7" t="s">
        <v>183</v>
      </c>
      <c r="AT131" s="227" t="s">
        <v>116</v>
      </c>
      <c r="AU131" s="227" t="s">
        <v>83</v>
      </c>
      <c r="AY131" s="15" t="s">
        <v>114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5" t="s">
        <v>83</v>
      </c>
      <c r="BK131" s="228">
        <f>ROUND(I131*H131,2)</f>
        <v>0</v>
      </c>
      <c r="BL131" s="15" t="s">
        <v>183</v>
      </c>
      <c r="BM131" s="227" t="s">
        <v>203</v>
      </c>
    </row>
    <row r="132" s="2" customFormat="1">
      <c r="A132" s="36"/>
      <c r="B132" s="37"/>
      <c r="C132" s="38"/>
      <c r="D132" s="229" t="s">
        <v>122</v>
      </c>
      <c r="E132" s="38"/>
      <c r="F132" s="230" t="s">
        <v>202</v>
      </c>
      <c r="G132" s="38"/>
      <c r="H132" s="38"/>
      <c r="I132" s="231"/>
      <c r="J132" s="38"/>
      <c r="K132" s="38"/>
      <c r="L132" s="42"/>
      <c r="M132" s="232"/>
      <c r="N132" s="233"/>
      <c r="O132" s="89"/>
      <c r="P132" s="89"/>
      <c r="Q132" s="89"/>
      <c r="R132" s="89"/>
      <c r="S132" s="89"/>
      <c r="T132" s="90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122</v>
      </c>
      <c r="AU132" s="15" t="s">
        <v>83</v>
      </c>
    </row>
    <row r="133" s="2" customFormat="1" ht="24.15" customHeight="1">
      <c r="A133" s="36"/>
      <c r="B133" s="37"/>
      <c r="C133" s="216" t="s">
        <v>155</v>
      </c>
      <c r="D133" s="216" t="s">
        <v>116</v>
      </c>
      <c r="E133" s="217" t="s">
        <v>204</v>
      </c>
      <c r="F133" s="218" t="s">
        <v>205</v>
      </c>
      <c r="G133" s="219" t="s">
        <v>182</v>
      </c>
      <c r="H133" s="220">
        <v>1</v>
      </c>
      <c r="I133" s="221"/>
      <c r="J133" s="222">
        <f>ROUND(I133*H133,2)</f>
        <v>0</v>
      </c>
      <c r="K133" s="218" t="s">
        <v>1</v>
      </c>
      <c r="L133" s="42"/>
      <c r="M133" s="223" t="s">
        <v>1</v>
      </c>
      <c r="N133" s="224" t="s">
        <v>40</v>
      </c>
      <c r="O133" s="89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7" t="s">
        <v>183</v>
      </c>
      <c r="AT133" s="227" t="s">
        <v>116</v>
      </c>
      <c r="AU133" s="227" t="s">
        <v>83</v>
      </c>
      <c r="AY133" s="15" t="s">
        <v>114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5" t="s">
        <v>83</v>
      </c>
      <c r="BK133" s="228">
        <f>ROUND(I133*H133,2)</f>
        <v>0</v>
      </c>
      <c r="BL133" s="15" t="s">
        <v>183</v>
      </c>
      <c r="BM133" s="227" t="s">
        <v>206</v>
      </c>
    </row>
    <row r="134" s="2" customFormat="1">
      <c r="A134" s="36"/>
      <c r="B134" s="37"/>
      <c r="C134" s="38"/>
      <c r="D134" s="229" t="s">
        <v>122</v>
      </c>
      <c r="E134" s="38"/>
      <c r="F134" s="230" t="s">
        <v>205</v>
      </c>
      <c r="G134" s="38"/>
      <c r="H134" s="38"/>
      <c r="I134" s="231"/>
      <c r="J134" s="38"/>
      <c r="K134" s="38"/>
      <c r="L134" s="42"/>
      <c r="M134" s="232"/>
      <c r="N134" s="233"/>
      <c r="O134" s="89"/>
      <c r="P134" s="89"/>
      <c r="Q134" s="89"/>
      <c r="R134" s="89"/>
      <c r="S134" s="89"/>
      <c r="T134" s="90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122</v>
      </c>
      <c r="AU134" s="15" t="s">
        <v>83</v>
      </c>
    </row>
    <row r="135" s="2" customFormat="1" ht="37.8" customHeight="1">
      <c r="A135" s="36"/>
      <c r="B135" s="37"/>
      <c r="C135" s="216" t="s">
        <v>160</v>
      </c>
      <c r="D135" s="216" t="s">
        <v>116</v>
      </c>
      <c r="E135" s="217" t="s">
        <v>207</v>
      </c>
      <c r="F135" s="218" t="s">
        <v>208</v>
      </c>
      <c r="G135" s="219" t="s">
        <v>182</v>
      </c>
      <c r="H135" s="220">
        <v>1</v>
      </c>
      <c r="I135" s="221"/>
      <c r="J135" s="222">
        <f>ROUND(I135*H135,2)</f>
        <v>0</v>
      </c>
      <c r="K135" s="218" t="s">
        <v>1</v>
      </c>
      <c r="L135" s="42"/>
      <c r="M135" s="223" t="s">
        <v>1</v>
      </c>
      <c r="N135" s="224" t="s">
        <v>40</v>
      </c>
      <c r="O135" s="89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7" t="s">
        <v>183</v>
      </c>
      <c r="AT135" s="227" t="s">
        <v>116</v>
      </c>
      <c r="AU135" s="227" t="s">
        <v>83</v>
      </c>
      <c r="AY135" s="15" t="s">
        <v>114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5" t="s">
        <v>83</v>
      </c>
      <c r="BK135" s="228">
        <f>ROUND(I135*H135,2)</f>
        <v>0</v>
      </c>
      <c r="BL135" s="15" t="s">
        <v>183</v>
      </c>
      <c r="BM135" s="227" t="s">
        <v>209</v>
      </c>
    </row>
    <row r="136" s="2" customFormat="1">
      <c r="A136" s="36"/>
      <c r="B136" s="37"/>
      <c r="C136" s="38"/>
      <c r="D136" s="229" t="s">
        <v>122</v>
      </c>
      <c r="E136" s="38"/>
      <c r="F136" s="230" t="s">
        <v>208</v>
      </c>
      <c r="G136" s="38"/>
      <c r="H136" s="38"/>
      <c r="I136" s="231"/>
      <c r="J136" s="38"/>
      <c r="K136" s="38"/>
      <c r="L136" s="42"/>
      <c r="M136" s="232"/>
      <c r="N136" s="233"/>
      <c r="O136" s="89"/>
      <c r="P136" s="89"/>
      <c r="Q136" s="89"/>
      <c r="R136" s="89"/>
      <c r="S136" s="89"/>
      <c r="T136" s="90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122</v>
      </c>
      <c r="AU136" s="15" t="s">
        <v>83</v>
      </c>
    </row>
    <row r="137" s="2" customFormat="1">
      <c r="A137" s="36"/>
      <c r="B137" s="37"/>
      <c r="C137" s="38"/>
      <c r="D137" s="229" t="s">
        <v>124</v>
      </c>
      <c r="E137" s="38"/>
      <c r="F137" s="234" t="s">
        <v>210</v>
      </c>
      <c r="G137" s="38"/>
      <c r="H137" s="38"/>
      <c r="I137" s="231"/>
      <c r="J137" s="38"/>
      <c r="K137" s="38"/>
      <c r="L137" s="42"/>
      <c r="M137" s="232"/>
      <c r="N137" s="233"/>
      <c r="O137" s="89"/>
      <c r="P137" s="89"/>
      <c r="Q137" s="89"/>
      <c r="R137" s="89"/>
      <c r="S137" s="89"/>
      <c r="T137" s="90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124</v>
      </c>
      <c r="AU137" s="15" t="s">
        <v>83</v>
      </c>
    </row>
    <row r="138" s="2" customFormat="1" ht="49.05" customHeight="1">
      <c r="A138" s="36"/>
      <c r="B138" s="37"/>
      <c r="C138" s="216" t="s">
        <v>165</v>
      </c>
      <c r="D138" s="216" t="s">
        <v>116</v>
      </c>
      <c r="E138" s="217" t="s">
        <v>211</v>
      </c>
      <c r="F138" s="218" t="s">
        <v>212</v>
      </c>
      <c r="G138" s="219" t="s">
        <v>182</v>
      </c>
      <c r="H138" s="220">
        <v>1</v>
      </c>
      <c r="I138" s="221"/>
      <c r="J138" s="222">
        <f>ROUND(I138*H138,2)</f>
        <v>0</v>
      </c>
      <c r="K138" s="218" t="s">
        <v>1</v>
      </c>
      <c r="L138" s="42"/>
      <c r="M138" s="223" t="s">
        <v>1</v>
      </c>
      <c r="N138" s="224" t="s">
        <v>40</v>
      </c>
      <c r="O138" s="89"/>
      <c r="P138" s="225">
        <f>O138*H138</f>
        <v>0</v>
      </c>
      <c r="Q138" s="225">
        <v>0</v>
      </c>
      <c r="R138" s="225">
        <f>Q138*H138</f>
        <v>0</v>
      </c>
      <c r="S138" s="225">
        <v>0</v>
      </c>
      <c r="T138" s="226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27" t="s">
        <v>183</v>
      </c>
      <c r="AT138" s="227" t="s">
        <v>116</v>
      </c>
      <c r="AU138" s="227" t="s">
        <v>83</v>
      </c>
      <c r="AY138" s="15" t="s">
        <v>114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5" t="s">
        <v>83</v>
      </c>
      <c r="BK138" s="228">
        <f>ROUND(I138*H138,2)</f>
        <v>0</v>
      </c>
      <c r="BL138" s="15" t="s">
        <v>183</v>
      </c>
      <c r="BM138" s="227" t="s">
        <v>213</v>
      </c>
    </row>
    <row r="139" s="2" customFormat="1">
      <c r="A139" s="36"/>
      <c r="B139" s="37"/>
      <c r="C139" s="38"/>
      <c r="D139" s="229" t="s">
        <v>122</v>
      </c>
      <c r="E139" s="38"/>
      <c r="F139" s="230" t="s">
        <v>212</v>
      </c>
      <c r="G139" s="38"/>
      <c r="H139" s="38"/>
      <c r="I139" s="231"/>
      <c r="J139" s="38"/>
      <c r="K139" s="38"/>
      <c r="L139" s="42"/>
      <c r="M139" s="232"/>
      <c r="N139" s="233"/>
      <c r="O139" s="89"/>
      <c r="P139" s="89"/>
      <c r="Q139" s="89"/>
      <c r="R139" s="89"/>
      <c r="S139" s="89"/>
      <c r="T139" s="90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122</v>
      </c>
      <c r="AU139" s="15" t="s">
        <v>83</v>
      </c>
    </row>
    <row r="140" s="2" customFormat="1" ht="24.15" customHeight="1">
      <c r="A140" s="36"/>
      <c r="B140" s="37"/>
      <c r="C140" s="216" t="s">
        <v>171</v>
      </c>
      <c r="D140" s="216" t="s">
        <v>116</v>
      </c>
      <c r="E140" s="217" t="s">
        <v>214</v>
      </c>
      <c r="F140" s="218" t="s">
        <v>215</v>
      </c>
      <c r="G140" s="219" t="s">
        <v>182</v>
      </c>
      <c r="H140" s="220">
        <v>1</v>
      </c>
      <c r="I140" s="221"/>
      <c r="J140" s="222">
        <f>ROUND(I140*H140,2)</f>
        <v>0</v>
      </c>
      <c r="K140" s="218" t="s">
        <v>1</v>
      </c>
      <c r="L140" s="42"/>
      <c r="M140" s="223" t="s">
        <v>1</v>
      </c>
      <c r="N140" s="224" t="s">
        <v>40</v>
      </c>
      <c r="O140" s="89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7" t="s">
        <v>183</v>
      </c>
      <c r="AT140" s="227" t="s">
        <v>116</v>
      </c>
      <c r="AU140" s="227" t="s">
        <v>83</v>
      </c>
      <c r="AY140" s="15" t="s">
        <v>114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5" t="s">
        <v>83</v>
      </c>
      <c r="BK140" s="228">
        <f>ROUND(I140*H140,2)</f>
        <v>0</v>
      </c>
      <c r="BL140" s="15" t="s">
        <v>183</v>
      </c>
      <c r="BM140" s="227" t="s">
        <v>216</v>
      </c>
    </row>
    <row r="141" s="2" customFormat="1">
      <c r="A141" s="36"/>
      <c r="B141" s="37"/>
      <c r="C141" s="38"/>
      <c r="D141" s="229" t="s">
        <v>122</v>
      </c>
      <c r="E141" s="38"/>
      <c r="F141" s="230" t="s">
        <v>215</v>
      </c>
      <c r="G141" s="38"/>
      <c r="H141" s="38"/>
      <c r="I141" s="231"/>
      <c r="J141" s="38"/>
      <c r="K141" s="38"/>
      <c r="L141" s="42"/>
      <c r="M141" s="232"/>
      <c r="N141" s="233"/>
      <c r="O141" s="89"/>
      <c r="P141" s="89"/>
      <c r="Q141" s="89"/>
      <c r="R141" s="89"/>
      <c r="S141" s="89"/>
      <c r="T141" s="90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122</v>
      </c>
      <c r="AU141" s="15" t="s">
        <v>83</v>
      </c>
    </row>
    <row r="142" s="2" customFormat="1" ht="37.8" customHeight="1">
      <c r="A142" s="36"/>
      <c r="B142" s="37"/>
      <c r="C142" s="216" t="s">
        <v>217</v>
      </c>
      <c r="D142" s="216" t="s">
        <v>116</v>
      </c>
      <c r="E142" s="217" t="s">
        <v>218</v>
      </c>
      <c r="F142" s="218" t="s">
        <v>219</v>
      </c>
      <c r="G142" s="219" t="s">
        <v>182</v>
      </c>
      <c r="H142" s="220">
        <v>1</v>
      </c>
      <c r="I142" s="221"/>
      <c r="J142" s="222">
        <f>ROUND(I142*H142,2)</f>
        <v>0</v>
      </c>
      <c r="K142" s="218" t="s">
        <v>1</v>
      </c>
      <c r="L142" s="42"/>
      <c r="M142" s="223" t="s">
        <v>1</v>
      </c>
      <c r="N142" s="224" t="s">
        <v>40</v>
      </c>
      <c r="O142" s="89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7" t="s">
        <v>183</v>
      </c>
      <c r="AT142" s="227" t="s">
        <v>116</v>
      </c>
      <c r="AU142" s="227" t="s">
        <v>83</v>
      </c>
      <c r="AY142" s="15" t="s">
        <v>114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5" t="s">
        <v>83</v>
      </c>
      <c r="BK142" s="228">
        <f>ROUND(I142*H142,2)</f>
        <v>0</v>
      </c>
      <c r="BL142" s="15" t="s">
        <v>183</v>
      </c>
      <c r="BM142" s="227" t="s">
        <v>220</v>
      </c>
    </row>
    <row r="143" s="2" customFormat="1">
      <c r="A143" s="36"/>
      <c r="B143" s="37"/>
      <c r="C143" s="38"/>
      <c r="D143" s="229" t="s">
        <v>122</v>
      </c>
      <c r="E143" s="38"/>
      <c r="F143" s="230" t="s">
        <v>219</v>
      </c>
      <c r="G143" s="38"/>
      <c r="H143" s="38"/>
      <c r="I143" s="231"/>
      <c r="J143" s="38"/>
      <c r="K143" s="38"/>
      <c r="L143" s="42"/>
      <c r="M143" s="232"/>
      <c r="N143" s="233"/>
      <c r="O143" s="89"/>
      <c r="P143" s="89"/>
      <c r="Q143" s="89"/>
      <c r="R143" s="89"/>
      <c r="S143" s="89"/>
      <c r="T143" s="90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122</v>
      </c>
      <c r="AU143" s="15" t="s">
        <v>83</v>
      </c>
    </row>
    <row r="144" s="2" customFormat="1" ht="24.15" customHeight="1">
      <c r="A144" s="36"/>
      <c r="B144" s="37"/>
      <c r="C144" s="216" t="s">
        <v>221</v>
      </c>
      <c r="D144" s="216" t="s">
        <v>116</v>
      </c>
      <c r="E144" s="217" t="s">
        <v>222</v>
      </c>
      <c r="F144" s="218" t="s">
        <v>223</v>
      </c>
      <c r="G144" s="219" t="s">
        <v>182</v>
      </c>
      <c r="H144" s="220">
        <v>1</v>
      </c>
      <c r="I144" s="221"/>
      <c r="J144" s="222">
        <f>ROUND(I144*H144,2)</f>
        <v>0</v>
      </c>
      <c r="K144" s="218" t="s">
        <v>1</v>
      </c>
      <c r="L144" s="42"/>
      <c r="M144" s="223" t="s">
        <v>1</v>
      </c>
      <c r="N144" s="224" t="s">
        <v>40</v>
      </c>
      <c r="O144" s="89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7" t="s">
        <v>183</v>
      </c>
      <c r="AT144" s="227" t="s">
        <v>116</v>
      </c>
      <c r="AU144" s="227" t="s">
        <v>83</v>
      </c>
      <c r="AY144" s="15" t="s">
        <v>114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5" t="s">
        <v>83</v>
      </c>
      <c r="BK144" s="228">
        <f>ROUND(I144*H144,2)</f>
        <v>0</v>
      </c>
      <c r="BL144" s="15" t="s">
        <v>183</v>
      </c>
      <c r="BM144" s="227" t="s">
        <v>224</v>
      </c>
    </row>
    <row r="145" s="2" customFormat="1">
      <c r="A145" s="36"/>
      <c r="B145" s="37"/>
      <c r="C145" s="38"/>
      <c r="D145" s="229" t="s">
        <v>122</v>
      </c>
      <c r="E145" s="38"/>
      <c r="F145" s="230" t="s">
        <v>225</v>
      </c>
      <c r="G145" s="38"/>
      <c r="H145" s="38"/>
      <c r="I145" s="231"/>
      <c r="J145" s="38"/>
      <c r="K145" s="38"/>
      <c r="L145" s="42"/>
      <c r="M145" s="232"/>
      <c r="N145" s="233"/>
      <c r="O145" s="89"/>
      <c r="P145" s="89"/>
      <c r="Q145" s="89"/>
      <c r="R145" s="89"/>
      <c r="S145" s="89"/>
      <c r="T145" s="90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122</v>
      </c>
      <c r="AU145" s="15" t="s">
        <v>83</v>
      </c>
    </row>
    <row r="146" s="2" customFormat="1" ht="16.5" customHeight="1">
      <c r="A146" s="36"/>
      <c r="B146" s="37"/>
      <c r="C146" s="216" t="s">
        <v>8</v>
      </c>
      <c r="D146" s="216" t="s">
        <v>116</v>
      </c>
      <c r="E146" s="217" t="s">
        <v>226</v>
      </c>
      <c r="F146" s="218" t="s">
        <v>227</v>
      </c>
      <c r="G146" s="219" t="s">
        <v>182</v>
      </c>
      <c r="H146" s="220">
        <v>1</v>
      </c>
      <c r="I146" s="221"/>
      <c r="J146" s="222">
        <f>ROUND(I146*H146,2)</f>
        <v>0</v>
      </c>
      <c r="K146" s="218" t="s">
        <v>1</v>
      </c>
      <c r="L146" s="42"/>
      <c r="M146" s="223" t="s">
        <v>1</v>
      </c>
      <c r="N146" s="224" t="s">
        <v>40</v>
      </c>
      <c r="O146" s="89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7" t="s">
        <v>183</v>
      </c>
      <c r="AT146" s="227" t="s">
        <v>116</v>
      </c>
      <c r="AU146" s="227" t="s">
        <v>83</v>
      </c>
      <c r="AY146" s="15" t="s">
        <v>114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5" t="s">
        <v>83</v>
      </c>
      <c r="BK146" s="228">
        <f>ROUND(I146*H146,2)</f>
        <v>0</v>
      </c>
      <c r="BL146" s="15" t="s">
        <v>183</v>
      </c>
      <c r="BM146" s="227" t="s">
        <v>228</v>
      </c>
    </row>
    <row r="147" s="2" customFormat="1">
      <c r="A147" s="36"/>
      <c r="B147" s="37"/>
      <c r="C147" s="38"/>
      <c r="D147" s="229" t="s">
        <v>122</v>
      </c>
      <c r="E147" s="38"/>
      <c r="F147" s="230" t="s">
        <v>229</v>
      </c>
      <c r="G147" s="38"/>
      <c r="H147" s="38"/>
      <c r="I147" s="231"/>
      <c r="J147" s="38"/>
      <c r="K147" s="38"/>
      <c r="L147" s="42"/>
      <c r="M147" s="232"/>
      <c r="N147" s="233"/>
      <c r="O147" s="89"/>
      <c r="P147" s="89"/>
      <c r="Q147" s="89"/>
      <c r="R147" s="89"/>
      <c r="S147" s="89"/>
      <c r="T147" s="90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122</v>
      </c>
      <c r="AU147" s="15" t="s">
        <v>83</v>
      </c>
    </row>
    <row r="148" s="2" customFormat="1" ht="24.15" customHeight="1">
      <c r="A148" s="36"/>
      <c r="B148" s="37"/>
      <c r="C148" s="216" t="s">
        <v>230</v>
      </c>
      <c r="D148" s="216" t="s">
        <v>116</v>
      </c>
      <c r="E148" s="217" t="s">
        <v>231</v>
      </c>
      <c r="F148" s="218" t="s">
        <v>232</v>
      </c>
      <c r="G148" s="219" t="s">
        <v>182</v>
      </c>
      <c r="H148" s="220">
        <v>1</v>
      </c>
      <c r="I148" s="221"/>
      <c r="J148" s="222">
        <f>ROUND(I148*H148,2)</f>
        <v>0</v>
      </c>
      <c r="K148" s="218" t="s">
        <v>1</v>
      </c>
      <c r="L148" s="42"/>
      <c r="M148" s="223" t="s">
        <v>1</v>
      </c>
      <c r="N148" s="224" t="s">
        <v>40</v>
      </c>
      <c r="O148" s="89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7" t="s">
        <v>183</v>
      </c>
      <c r="AT148" s="227" t="s">
        <v>116</v>
      </c>
      <c r="AU148" s="227" t="s">
        <v>83</v>
      </c>
      <c r="AY148" s="15" t="s">
        <v>114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5" t="s">
        <v>83</v>
      </c>
      <c r="BK148" s="228">
        <f>ROUND(I148*H148,2)</f>
        <v>0</v>
      </c>
      <c r="BL148" s="15" t="s">
        <v>183</v>
      </c>
      <c r="BM148" s="227" t="s">
        <v>233</v>
      </c>
    </row>
    <row r="149" s="2" customFormat="1">
      <c r="A149" s="36"/>
      <c r="B149" s="37"/>
      <c r="C149" s="38"/>
      <c r="D149" s="229" t="s">
        <v>122</v>
      </c>
      <c r="E149" s="38"/>
      <c r="F149" s="230" t="s">
        <v>232</v>
      </c>
      <c r="G149" s="38"/>
      <c r="H149" s="38"/>
      <c r="I149" s="231"/>
      <c r="J149" s="38"/>
      <c r="K149" s="38"/>
      <c r="L149" s="42"/>
      <c r="M149" s="232"/>
      <c r="N149" s="233"/>
      <c r="O149" s="89"/>
      <c r="P149" s="89"/>
      <c r="Q149" s="89"/>
      <c r="R149" s="89"/>
      <c r="S149" s="89"/>
      <c r="T149" s="90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122</v>
      </c>
      <c r="AU149" s="15" t="s">
        <v>83</v>
      </c>
    </row>
    <row r="150" s="2" customFormat="1" ht="24.15" customHeight="1">
      <c r="A150" s="36"/>
      <c r="B150" s="37"/>
      <c r="C150" s="216" t="s">
        <v>234</v>
      </c>
      <c r="D150" s="216" t="s">
        <v>116</v>
      </c>
      <c r="E150" s="217" t="s">
        <v>235</v>
      </c>
      <c r="F150" s="218" t="s">
        <v>236</v>
      </c>
      <c r="G150" s="219" t="s">
        <v>182</v>
      </c>
      <c r="H150" s="220">
        <v>1</v>
      </c>
      <c r="I150" s="221"/>
      <c r="J150" s="222">
        <f>ROUND(I150*H150,2)</f>
        <v>0</v>
      </c>
      <c r="K150" s="218" t="s">
        <v>1</v>
      </c>
      <c r="L150" s="42"/>
      <c r="M150" s="223" t="s">
        <v>1</v>
      </c>
      <c r="N150" s="224" t="s">
        <v>40</v>
      </c>
      <c r="O150" s="89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27" t="s">
        <v>183</v>
      </c>
      <c r="AT150" s="227" t="s">
        <v>116</v>
      </c>
      <c r="AU150" s="227" t="s">
        <v>83</v>
      </c>
      <c r="AY150" s="15" t="s">
        <v>114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5" t="s">
        <v>83</v>
      </c>
      <c r="BK150" s="228">
        <f>ROUND(I150*H150,2)</f>
        <v>0</v>
      </c>
      <c r="BL150" s="15" t="s">
        <v>183</v>
      </c>
      <c r="BM150" s="227" t="s">
        <v>237</v>
      </c>
    </row>
    <row r="151" s="2" customFormat="1">
      <c r="A151" s="36"/>
      <c r="B151" s="37"/>
      <c r="C151" s="38"/>
      <c r="D151" s="229" t="s">
        <v>122</v>
      </c>
      <c r="E151" s="38"/>
      <c r="F151" s="230" t="s">
        <v>236</v>
      </c>
      <c r="G151" s="38"/>
      <c r="H151" s="38"/>
      <c r="I151" s="231"/>
      <c r="J151" s="38"/>
      <c r="K151" s="38"/>
      <c r="L151" s="42"/>
      <c r="M151" s="232"/>
      <c r="N151" s="233"/>
      <c r="O151" s="89"/>
      <c r="P151" s="89"/>
      <c r="Q151" s="89"/>
      <c r="R151" s="89"/>
      <c r="S151" s="89"/>
      <c r="T151" s="90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5" t="s">
        <v>122</v>
      </c>
      <c r="AU151" s="15" t="s">
        <v>83</v>
      </c>
    </row>
    <row r="152" s="2" customFormat="1" ht="16.5" customHeight="1">
      <c r="A152" s="36"/>
      <c r="B152" s="37"/>
      <c r="C152" s="216" t="s">
        <v>238</v>
      </c>
      <c r="D152" s="216" t="s">
        <v>116</v>
      </c>
      <c r="E152" s="217" t="s">
        <v>239</v>
      </c>
      <c r="F152" s="218" t="s">
        <v>240</v>
      </c>
      <c r="G152" s="219" t="s">
        <v>182</v>
      </c>
      <c r="H152" s="220">
        <v>1</v>
      </c>
      <c r="I152" s="221"/>
      <c r="J152" s="222">
        <f>ROUND(I152*H152,2)</f>
        <v>0</v>
      </c>
      <c r="K152" s="218" t="s">
        <v>1</v>
      </c>
      <c r="L152" s="42"/>
      <c r="M152" s="223" t="s">
        <v>1</v>
      </c>
      <c r="N152" s="224" t="s">
        <v>40</v>
      </c>
      <c r="O152" s="89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7" t="s">
        <v>183</v>
      </c>
      <c r="AT152" s="227" t="s">
        <v>116</v>
      </c>
      <c r="AU152" s="227" t="s">
        <v>83</v>
      </c>
      <c r="AY152" s="15" t="s">
        <v>114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5" t="s">
        <v>83</v>
      </c>
      <c r="BK152" s="228">
        <f>ROUND(I152*H152,2)</f>
        <v>0</v>
      </c>
      <c r="BL152" s="15" t="s">
        <v>183</v>
      </c>
      <c r="BM152" s="227" t="s">
        <v>241</v>
      </c>
    </row>
    <row r="153" s="2" customFormat="1">
      <c r="A153" s="36"/>
      <c r="B153" s="37"/>
      <c r="C153" s="38"/>
      <c r="D153" s="229" t="s">
        <v>122</v>
      </c>
      <c r="E153" s="38"/>
      <c r="F153" s="230" t="s">
        <v>240</v>
      </c>
      <c r="G153" s="38"/>
      <c r="H153" s="38"/>
      <c r="I153" s="231"/>
      <c r="J153" s="38"/>
      <c r="K153" s="38"/>
      <c r="L153" s="42"/>
      <c r="M153" s="232"/>
      <c r="N153" s="233"/>
      <c r="O153" s="89"/>
      <c r="P153" s="89"/>
      <c r="Q153" s="89"/>
      <c r="R153" s="89"/>
      <c r="S153" s="89"/>
      <c r="T153" s="90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122</v>
      </c>
      <c r="AU153" s="15" t="s">
        <v>83</v>
      </c>
    </row>
    <row r="154" s="2" customFormat="1" ht="16.5" customHeight="1">
      <c r="A154" s="36"/>
      <c r="B154" s="37"/>
      <c r="C154" s="216" t="s">
        <v>242</v>
      </c>
      <c r="D154" s="216" t="s">
        <v>116</v>
      </c>
      <c r="E154" s="217" t="s">
        <v>243</v>
      </c>
      <c r="F154" s="218" t="s">
        <v>244</v>
      </c>
      <c r="G154" s="219" t="s">
        <v>182</v>
      </c>
      <c r="H154" s="220">
        <v>1</v>
      </c>
      <c r="I154" s="221"/>
      <c r="J154" s="222">
        <f>ROUND(I154*H154,2)</f>
        <v>0</v>
      </c>
      <c r="K154" s="218" t="s">
        <v>1</v>
      </c>
      <c r="L154" s="42"/>
      <c r="M154" s="223" t="s">
        <v>1</v>
      </c>
      <c r="N154" s="224" t="s">
        <v>40</v>
      </c>
      <c r="O154" s="89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7" t="s">
        <v>183</v>
      </c>
      <c r="AT154" s="227" t="s">
        <v>116</v>
      </c>
      <c r="AU154" s="227" t="s">
        <v>83</v>
      </c>
      <c r="AY154" s="15" t="s">
        <v>114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5" t="s">
        <v>83</v>
      </c>
      <c r="BK154" s="228">
        <f>ROUND(I154*H154,2)</f>
        <v>0</v>
      </c>
      <c r="BL154" s="15" t="s">
        <v>183</v>
      </c>
      <c r="BM154" s="227" t="s">
        <v>245</v>
      </c>
    </row>
    <row r="155" s="2" customFormat="1">
      <c r="A155" s="36"/>
      <c r="B155" s="37"/>
      <c r="C155" s="38"/>
      <c r="D155" s="229" t="s">
        <v>122</v>
      </c>
      <c r="E155" s="38"/>
      <c r="F155" s="230" t="s">
        <v>244</v>
      </c>
      <c r="G155" s="38"/>
      <c r="H155" s="38"/>
      <c r="I155" s="231"/>
      <c r="J155" s="38"/>
      <c r="K155" s="38"/>
      <c r="L155" s="42"/>
      <c r="M155" s="232"/>
      <c r="N155" s="233"/>
      <c r="O155" s="89"/>
      <c r="P155" s="89"/>
      <c r="Q155" s="89"/>
      <c r="R155" s="89"/>
      <c r="S155" s="89"/>
      <c r="T155" s="90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122</v>
      </c>
      <c r="AU155" s="15" t="s">
        <v>83</v>
      </c>
    </row>
    <row r="156" s="2" customFormat="1" ht="16.5" customHeight="1">
      <c r="A156" s="36"/>
      <c r="B156" s="37"/>
      <c r="C156" s="216" t="s">
        <v>246</v>
      </c>
      <c r="D156" s="216" t="s">
        <v>116</v>
      </c>
      <c r="E156" s="217" t="s">
        <v>247</v>
      </c>
      <c r="F156" s="218" t="s">
        <v>248</v>
      </c>
      <c r="G156" s="219" t="s">
        <v>182</v>
      </c>
      <c r="H156" s="220">
        <v>1</v>
      </c>
      <c r="I156" s="221"/>
      <c r="J156" s="222">
        <f>ROUND(I156*H156,2)</f>
        <v>0</v>
      </c>
      <c r="K156" s="218" t="s">
        <v>1</v>
      </c>
      <c r="L156" s="42"/>
      <c r="M156" s="223" t="s">
        <v>1</v>
      </c>
      <c r="N156" s="224" t="s">
        <v>40</v>
      </c>
      <c r="O156" s="89"/>
      <c r="P156" s="225">
        <f>O156*H156</f>
        <v>0</v>
      </c>
      <c r="Q156" s="225">
        <v>0</v>
      </c>
      <c r="R156" s="225">
        <f>Q156*H156</f>
        <v>0</v>
      </c>
      <c r="S156" s="225">
        <v>0</v>
      </c>
      <c r="T156" s="226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27" t="s">
        <v>183</v>
      </c>
      <c r="AT156" s="227" t="s">
        <v>116</v>
      </c>
      <c r="AU156" s="227" t="s">
        <v>83</v>
      </c>
      <c r="AY156" s="15" t="s">
        <v>114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5" t="s">
        <v>83</v>
      </c>
      <c r="BK156" s="228">
        <f>ROUND(I156*H156,2)</f>
        <v>0</v>
      </c>
      <c r="BL156" s="15" t="s">
        <v>183</v>
      </c>
      <c r="BM156" s="227" t="s">
        <v>249</v>
      </c>
    </row>
    <row r="157" s="2" customFormat="1">
      <c r="A157" s="36"/>
      <c r="B157" s="37"/>
      <c r="C157" s="38"/>
      <c r="D157" s="229" t="s">
        <v>122</v>
      </c>
      <c r="E157" s="38"/>
      <c r="F157" s="230" t="s">
        <v>248</v>
      </c>
      <c r="G157" s="38"/>
      <c r="H157" s="38"/>
      <c r="I157" s="231"/>
      <c r="J157" s="38"/>
      <c r="K157" s="38"/>
      <c r="L157" s="42"/>
      <c r="M157" s="246"/>
      <c r="N157" s="247"/>
      <c r="O157" s="248"/>
      <c r="P157" s="248"/>
      <c r="Q157" s="248"/>
      <c r="R157" s="248"/>
      <c r="S157" s="248"/>
      <c r="T157" s="249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122</v>
      </c>
      <c r="AU157" s="15" t="s">
        <v>83</v>
      </c>
    </row>
    <row r="158" s="2" customFormat="1" ht="6.96" customHeight="1">
      <c r="A158" s="36"/>
      <c r="B158" s="64"/>
      <c r="C158" s="65"/>
      <c r="D158" s="65"/>
      <c r="E158" s="65"/>
      <c r="F158" s="65"/>
      <c r="G158" s="65"/>
      <c r="H158" s="65"/>
      <c r="I158" s="65"/>
      <c r="J158" s="65"/>
      <c r="K158" s="65"/>
      <c r="L158" s="42"/>
      <c r="M158" s="36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</row>
  </sheetData>
  <sheetProtection sheet="1" autoFilter="0" formatColumns="0" formatRows="0" objects="1" scenarios="1" spinCount="100000" saltValue="AxcztYXY8Jxghk7Dv/GSHIt9z3GEPc+jvj9J2j8LgdaVOQEQQ0pM3qjFsEmJcofC69p6ge3/ut65BkpTw6iRFw==" hashValue="4VnfykCXTli6xGBKUWNGLPqZUFcEVvBiBsjr5+nbj2v/DwOcozWwV+0QWn61kPZpdLQvybbKDdtV9BH3HE85oQ==" algorithmName="SHA-512" password="CC35"/>
  <autoFilter ref="C116:K157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Tomáš Pecival</dc:creator>
  <cp:lastModifiedBy>Tomáš Pecival</cp:lastModifiedBy>
  <dcterms:created xsi:type="dcterms:W3CDTF">2023-03-16T08:21:36Z</dcterms:created>
  <dcterms:modified xsi:type="dcterms:W3CDTF">2023-03-16T08:21:40Z</dcterms:modified>
</cp:coreProperties>
</file>